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G132" i="1"/>
  <c r="G44"/>
  <c r="G46"/>
  <c r="G37"/>
  <c r="G90" l="1"/>
  <c r="G120"/>
  <c r="G124"/>
  <c r="G126"/>
  <c r="G20" l="1"/>
  <c r="I120"/>
  <c r="H120"/>
  <c r="I124"/>
  <c r="H124"/>
  <c r="G85" l="1"/>
  <c r="G131" l="1"/>
  <c r="G130" s="1"/>
  <c r="I168"/>
  <c r="H168"/>
  <c r="I167"/>
  <c r="H167"/>
  <c r="I166"/>
  <c r="H166"/>
  <c r="G167"/>
  <c r="G168"/>
  <c r="I114"/>
  <c r="H114"/>
  <c r="I148" l="1"/>
  <c r="H148"/>
  <c r="G148"/>
  <c r="I121"/>
  <c r="H121"/>
  <c r="G121"/>
  <c r="G119" s="1"/>
  <c r="G118" s="1"/>
  <c r="I115"/>
  <c r="H115"/>
  <c r="G115"/>
  <c r="I113"/>
  <c r="G114"/>
  <c r="G113" s="1"/>
  <c r="G112" s="1"/>
  <c r="H113"/>
  <c r="I112" l="1"/>
  <c r="H112"/>
  <c r="I91"/>
  <c r="H91"/>
  <c r="G91"/>
  <c r="I84"/>
  <c r="H84"/>
  <c r="G84"/>
  <c r="I137" l="1"/>
  <c r="H137"/>
  <c r="G137"/>
  <c r="G19" l="1"/>
  <c r="G18" s="1"/>
  <c r="H19"/>
  <c r="H18" s="1"/>
  <c r="I19"/>
  <c r="I18" s="1"/>
  <c r="I119" l="1"/>
  <c r="I118" s="1"/>
  <c r="H119"/>
  <c r="H118" s="1"/>
  <c r="I131" l="1"/>
  <c r="H131"/>
  <c r="G129"/>
  <c r="H150" l="1"/>
  <c r="I150"/>
  <c r="H151"/>
  <c r="I151"/>
  <c r="I89" l="1"/>
  <c r="H130" l="1"/>
  <c r="H129" s="1"/>
  <c r="I170"/>
  <c r="I185"/>
  <c r="I184" s="1"/>
  <c r="I183" s="1"/>
  <c r="I182" s="1"/>
  <c r="I180"/>
  <c r="I161"/>
  <c r="I160" s="1"/>
  <c r="I159" s="1"/>
  <c r="I158" s="1"/>
  <c r="I155"/>
  <c r="I154"/>
  <c r="I147"/>
  <c r="I146" s="1"/>
  <c r="I145" s="1"/>
  <c r="I130"/>
  <c r="I129" s="1"/>
  <c r="I111"/>
  <c r="I107"/>
  <c r="I106" s="1"/>
  <c r="I105" s="1"/>
  <c r="I103"/>
  <c r="I102" s="1"/>
  <c r="I101" s="1"/>
  <c r="I98"/>
  <c r="I97" s="1"/>
  <c r="I96" s="1"/>
  <c r="I92"/>
  <c r="I88" s="1"/>
  <c r="I87" s="1"/>
  <c r="I86" s="1"/>
  <c r="I83"/>
  <c r="I82" s="1"/>
  <c r="I78"/>
  <c r="I77" s="1"/>
  <c r="I76" s="1"/>
  <c r="I75" s="1"/>
  <c r="I71"/>
  <c r="I67" s="1"/>
  <c r="I66" s="1"/>
  <c r="I64"/>
  <c r="I63" s="1"/>
  <c r="I60"/>
  <c r="I59" s="1"/>
  <c r="I58" s="1"/>
  <c r="I55"/>
  <c r="I54" s="1"/>
  <c r="I53" s="1"/>
  <c r="I52" s="1"/>
  <c r="I36"/>
  <c r="I31" s="1"/>
  <c r="I24" s="1"/>
  <c r="I23" s="1"/>
  <c r="H185"/>
  <c r="H184" s="1"/>
  <c r="H183" s="1"/>
  <c r="H182" s="1"/>
  <c r="H180"/>
  <c r="H170"/>
  <c r="H161"/>
  <c r="H160" s="1"/>
  <c r="H159" s="1"/>
  <c r="H158" s="1"/>
  <c r="H155"/>
  <c r="H154"/>
  <c r="H147"/>
  <c r="H146" s="1"/>
  <c r="H145" s="1"/>
  <c r="H111"/>
  <c r="H107"/>
  <c r="H106" s="1"/>
  <c r="H105" s="1"/>
  <c r="H103"/>
  <c r="H102" s="1"/>
  <c r="H101" s="1"/>
  <c r="H98"/>
  <c r="H97" s="1"/>
  <c r="H96" s="1"/>
  <c r="H92"/>
  <c r="H89"/>
  <c r="H83"/>
  <c r="H82" s="1"/>
  <c r="H78"/>
  <c r="H77" s="1"/>
  <c r="H76" s="1"/>
  <c r="H75" s="1"/>
  <c r="H71"/>
  <c r="H67" s="1"/>
  <c r="H66" s="1"/>
  <c r="H64"/>
  <c r="H63" s="1"/>
  <c r="H60"/>
  <c r="H59" s="1"/>
  <c r="H58" s="1"/>
  <c r="H55"/>
  <c r="H54" s="1"/>
  <c r="H53" s="1"/>
  <c r="H52" s="1"/>
  <c r="H36"/>
  <c r="H31" s="1"/>
  <c r="H24" s="1"/>
  <c r="H23" s="1"/>
  <c r="H17" l="1"/>
  <c r="H16" s="1"/>
  <c r="I17"/>
  <c r="I16" s="1"/>
  <c r="H179"/>
  <c r="H178" s="1"/>
  <c r="H177" s="1"/>
  <c r="H176" s="1"/>
  <c r="I179"/>
  <c r="I178" s="1"/>
  <c r="I177" s="1"/>
  <c r="I176" s="1"/>
  <c r="H110"/>
  <c r="H81"/>
  <c r="I81"/>
  <c r="I128"/>
  <c r="H88"/>
  <c r="H87" s="1"/>
  <c r="H86" s="1"/>
  <c r="I57"/>
  <c r="I95"/>
  <c r="H95"/>
  <c r="H128"/>
  <c r="I165"/>
  <c r="I164" s="1"/>
  <c r="H165"/>
  <c r="H164" s="1"/>
  <c r="H57"/>
  <c r="I15" l="1"/>
  <c r="H15"/>
  <c r="I110"/>
  <c r="I109" s="1"/>
  <c r="H80"/>
  <c r="H109"/>
  <c r="I80"/>
  <c r="I13" l="1"/>
  <c r="H13"/>
  <c r="G155"/>
  <c r="G154"/>
  <c r="G151"/>
  <c r="G147" l="1"/>
  <c r="G170" l="1"/>
  <c r="G78"/>
  <c r="G77" l="1"/>
  <c r="G98"/>
  <c r="G150" l="1"/>
  <c r="G89"/>
  <c r="G88" s="1"/>
  <c r="G60" l="1"/>
  <c r="G59" s="1"/>
  <c r="G58" s="1"/>
  <c r="G64"/>
  <c r="G63" s="1"/>
  <c r="G71"/>
  <c r="G67" s="1"/>
  <c r="G66" s="1"/>
  <c r="G76"/>
  <c r="G75" s="1"/>
  <c r="G83"/>
  <c r="G82" s="1"/>
  <c r="G81" s="1"/>
  <c r="G92"/>
  <c r="G87" s="1"/>
  <c r="G86" s="1"/>
  <c r="G97"/>
  <c r="G96" s="1"/>
  <c r="G103"/>
  <c r="G102" s="1"/>
  <c r="G101" s="1"/>
  <c r="G107"/>
  <c r="G106" s="1"/>
  <c r="G105" s="1"/>
  <c r="G146"/>
  <c r="G145" s="1"/>
  <c r="G161"/>
  <c r="G160" s="1"/>
  <c r="G159" s="1"/>
  <c r="G158" s="1"/>
  <c r="G180"/>
  <c r="G185"/>
  <c r="G184" s="1"/>
  <c r="G183" s="1"/>
  <c r="G182" s="1"/>
  <c r="G55"/>
  <c r="G54" s="1"/>
  <c r="G53" s="1"/>
  <c r="G52" s="1"/>
  <c r="G36"/>
  <c r="G31" s="1"/>
  <c r="G24" s="1"/>
  <c r="G23" s="1"/>
  <c r="G17" l="1"/>
  <c r="G16" s="1"/>
  <c r="G179"/>
  <c r="G178" s="1"/>
  <c r="G177" s="1"/>
  <c r="G176" s="1"/>
  <c r="G111"/>
  <c r="G110" s="1"/>
  <c r="G128"/>
  <c r="G166"/>
  <c r="G165" s="1"/>
  <c r="G164" s="1"/>
  <c r="G95"/>
  <c r="G80" s="1"/>
  <c r="G57"/>
  <c r="G15" l="1"/>
  <c r="G109"/>
  <c r="G13" l="1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<sst xmlns="http://schemas.openxmlformats.org/spreadsheetml/2006/main" count="515" uniqueCount="237">
  <si>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</si>
  <si>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</si>
  <si>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</si>
  <si>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</si>
  <si>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</si>
  <si>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</si>
  <si>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</si>
  <si>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</si>
  <si>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</si>
  <si>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</si>
  <si>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</si>
  <si>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</si>
  <si>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</si>
  <si>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</si>
  <si>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</si>
  <si>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</si>
  <si>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</si>
  <si>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</si>
  <si>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</si>
  <si>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</si>
  <si>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</si>
  <si>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</si>
  <si>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</si>
  <si>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</si>
  <si>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</si>
  <si>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</si>
  <si>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</si>
  <si>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</si>
  <si>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</si>
  <si>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</si>
  <si>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</si>
  <si>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</si>
  <si>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</si>
  <si>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</si>
  <si>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</si>
  <si>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</si>
  <si>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</si>
  <si>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</si>
  <si>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</si>
  <si>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</si>
  <si>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</si>
  <si>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</si>
  <si>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</si>
  <si>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</si>
  <si>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</si>
  <si>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</si>
  <si>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</si>
  <si>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</si>
  <si>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</si>
  <si>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</si>
  <si>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</si>
  <si>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</si>
  <si>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</si>
  <si>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</si>
  <si>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</si>
  <si>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</si>
  <si>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</si>
  <si>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</si>
  <si>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</si>
  <si>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</si>
  <si>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</si>
  <si>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</si>
  <si>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</si>
  <si>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</si>
  <si>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</si>
  <si>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</si>
  <si>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</si>
  <si>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</si>
  <si>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</si>
  <si>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</si>
  <si>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</si>
  <si>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</si>
  <si>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</si>
  <si>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</si>
  <si>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</si>
  <si>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</si>
  <si>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</si>
  <si>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</si>
  <si>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</si>
  <si>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</si>
  <si>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</si>
  <si>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</si>
  <si>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</si>
  <si>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</si>
  <si>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</si>
  <si>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</si>
  <si>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</si>
  <si>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</si>
  <si>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</si>
  <si>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</si>
  <si>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</si>
  <si>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</si>
  <si>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</si>
  <si>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</si>
  <si>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</si>
  <si>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</si>
  <si>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</si>
  <si>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</si>
  <si>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</si>
  <si>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</si>
  <si>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</si>
  <si>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</si>
  <si>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</si>
  <si>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</si>
  <si>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</si>
  <si>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</si>
  <si>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</si>
  <si>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</si>
  <si>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</si>
  <si>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</si>
  <si>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</si>
  <si>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</si>
  <si>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</si>
  <si>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</si>
  <si>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</si>
  <si>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</si>
  <si>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</si>
  <si>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</si>
  <si>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</si>
  <si>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</si>
  <si>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</si>
  <si>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</si>
  <si>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</si>
  <si>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</si>
  <si>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</si>
  <si>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</si>
  <si>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</si>
  <si>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</si>
  <si>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</si>
  <si>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</si>
  <si>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</si>
  <si>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</si>
  <si>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</si>
  <si>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</si>
  <si>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</si>
  <si>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</si>
  <si>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</si>
  <si>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</si>
  <si>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</si>
  <si>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</si>
  <si>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</si>
  <si>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</si>
  <si>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</si>
  <si>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</si>
  <si>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</si>
  <si>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</si>
  <si>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</si>
  <si>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</si>
  <si>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</si>
  <si>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</si>
  <si>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</si>
  <si>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</si>
  <si>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</si>
  <si>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</si>
  <si>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</si>
  <si>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</si>
  <si>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</si>
  <si>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</si>
  <si>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</si>
  <si>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</si>
  <si>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</si>
  <si>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</si>
  <si>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</si>
  <si>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</si>
  <si>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</si>
  <si>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</si>
  <si>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</si>
  <si>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</si>
  <si>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</si>
  <si>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</si>
  <si>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</si>
  <si>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</si>
  <si>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</si>
  <si>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</si>
  <si>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</si>
  <si>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</si>
  <si>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</si>
  <si>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</si>
  <si>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</si>
  <si>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</si>
  <si>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</si>
  <si>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</si>
  <si>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</si>
  <si>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</si>
  <si>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</si>
  <si>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</si>
  <si>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</si>
  <si>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</si>
  <si>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</si>
  <si>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</si>
  <si>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</si>
  <si>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</si>
  <si>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</si>
  <si>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</si>
  <si>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</si>
  <si>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Мероприятия по переселению граждан из аварийного жилищного фонда</t>
  </si>
  <si>
    <t xml:space="preserve"> 2024 год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</si>
  <si>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</si>
  <si>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</si>
  <si>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</si>
  <si>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</si>
  <si>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</si>
  <si>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</si>
  <si>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</si>
  <si>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</si>
  <si>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</si>
  <si>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</si>
  <si>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</si>
  <si>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</si>
  <si>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</si>
  <si>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                                                                                                         "О бюджете городского поселения </t>
  </si>
  <si>
    <t xml:space="preserve">                   городского поселения город Поворино</t>
  </si>
  <si>
    <t xml:space="preserve">             к решению Совета народных депутатов</t>
  </si>
  <si>
    <t xml:space="preserve">           город Поворино на 2023 год и на плановый </t>
  </si>
  <si>
    <t>период 2024 и 2025 годов</t>
  </si>
  <si>
    <t xml:space="preserve"> 2025 год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</si>
  <si>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</si>
  <si>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</si>
  <si>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</si>
  <si>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</si>
  <si>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 xml:space="preserve">ВЕДОМСТВЕННАЯ СТРУКТУРА РАСХОДОВ БЮДЖЕТА ГОРОДСКОГО ПОСЕЛЕНИЯ
 ГОРОД ПОВОРИНО НА 2023 ГОД И НА ПЛАНОВЫЙ ПЕРИОД 2024 И 2025 ГОДОВ 
</t>
  </si>
  <si>
    <t>ГОРОДСКОЕ ПОСЕЛЕНИЕ ГОРОД ПОВОРИНО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</si>
  <si>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</si>
  <si>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</si>
  <si>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</si>
  <si>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</si>
  <si>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3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</si>
  <si>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</si>
  <si>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03 1 04 00000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</si>
  <si>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</si>
  <si>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03 1 04 90200</t>
  </si>
  <si>
    <t>Субсидия на финансовое обеспечение деятельности прочих общественных организаций</t>
  </si>
  <si>
    <t>03 1 07 90200</t>
  </si>
  <si>
    <t>Основное мероприятие "Финансовое обеспечение деятельности прочих общественных организаций"</t>
  </si>
  <si>
    <t>03 1 07 00000</t>
  </si>
  <si>
    <t>8</t>
  </si>
  <si>
    <t>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</si>
</sst>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top"/>
    </xf>
    <xf numFmtId="2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right"/>
    </xf>
    <xf numFmtId="4" fontId="8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0" fillId="3" borderId="0" xfId="0" applyNumberFormat="1" applyFill="1"/>
    <xf numFmtId="49" fontId="8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showWhiteSpace="0" view="pageLayout" topLeftCell="A128" zoomScale="120" zoomScalePageLayoutView="120" workbookViewId="0">
      <selection activeCell="G132" sqref="G132"/>
    </sheetView>
  </sheetViews>
  <sheetFormatPr defaultRowHeight="15"/>
  <cols>
    <col min="1" max="1" width="54.57031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9" width="12.7109375" style="109" customWidth="1"/>
    <col min="10" max="10" width="9.140625" customWidth="1"/>
  </cols>
  <sheetData>
    <row r="1" spans="1:9" s="6" customFormat="1">
      <c r="G1" s="98"/>
      <c r="H1" s="98"/>
      <c r="I1" s="98"/>
    </row>
    <row r="2" spans="1:9">
      <c r="A2" s="6"/>
      <c r="G2" s="98"/>
      <c r="H2" s="98"/>
      <c r="I2" s="98" t="s">
        <v>226</v>
      </c>
    </row>
    <row r="3" spans="1:9">
      <c r="A3" s="6"/>
      <c r="G3" s="99" t="s">
        <v>212</v>
      </c>
      <c r="H3" s="99"/>
      <c r="I3" s="99"/>
    </row>
    <row r="4" spans="1:9">
      <c r="A4" s="6"/>
      <c r="G4" s="99" t="s">
        <v>211</v>
      </c>
      <c r="H4" s="99"/>
      <c r="I4" s="99"/>
    </row>
    <row r="5" spans="1:9">
      <c r="A5" s="6"/>
      <c r="B5" s="87" t="s">
        <v>210</v>
      </c>
      <c r="C5" s="87"/>
      <c r="D5" s="87"/>
      <c r="E5" s="87"/>
      <c r="F5" s="87"/>
      <c r="G5" s="87"/>
      <c r="H5" s="87"/>
      <c r="I5" s="87"/>
    </row>
    <row r="6" spans="1:9" ht="14.25" customHeight="1">
      <c r="A6" s="6"/>
      <c r="G6" s="99" t="s">
        <v>213</v>
      </c>
      <c r="H6" s="99"/>
      <c r="I6" s="99"/>
    </row>
    <row r="7" spans="1:9" s="6" customFormat="1">
      <c r="G7" s="100" t="s">
        <v>214</v>
      </c>
      <c r="H7" s="100"/>
      <c r="I7" s="100"/>
    </row>
    <row r="8" spans="1:9" ht="30.75" customHeight="1">
      <c r="A8" s="94" t="s">
        <v>220</v>
      </c>
      <c r="B8" s="94"/>
      <c r="C8" s="94"/>
      <c r="D8" s="94"/>
      <c r="E8" s="94"/>
      <c r="F8" s="94"/>
      <c r="G8" s="94"/>
      <c r="H8" s="94"/>
      <c r="I8" s="94"/>
    </row>
    <row r="9" spans="1:9">
      <c r="A9" s="95" t="s">
        <v>144</v>
      </c>
      <c r="B9" s="97" t="s">
        <v>145</v>
      </c>
      <c r="C9" s="96" t="s">
        <v>146</v>
      </c>
      <c r="D9" s="96" t="s">
        <v>147</v>
      </c>
      <c r="E9" s="96" t="s">
        <v>148</v>
      </c>
      <c r="F9" s="96" t="s">
        <v>149</v>
      </c>
      <c r="G9" s="101" t="s">
        <v>150</v>
      </c>
      <c r="H9" s="101" t="s">
        <v>150</v>
      </c>
      <c r="I9" s="101" t="s">
        <v>150</v>
      </c>
    </row>
    <row r="10" spans="1:9">
      <c r="A10" s="95"/>
      <c r="B10" s="97"/>
      <c r="C10" s="96"/>
      <c r="D10" s="96"/>
      <c r="E10" s="96"/>
      <c r="F10" s="96"/>
      <c r="G10" s="101" t="s">
        <v>180</v>
      </c>
      <c r="H10" s="101" t="s">
        <v>196</v>
      </c>
      <c r="I10" s="101" t="s">
        <v>215</v>
      </c>
    </row>
    <row r="11" spans="1:9" ht="28.5">
      <c r="A11" s="95"/>
      <c r="B11" s="97"/>
      <c r="C11" s="96"/>
      <c r="D11" s="96"/>
      <c r="E11" s="96"/>
      <c r="F11" s="96"/>
      <c r="G11" s="101" t="s">
        <v>151</v>
      </c>
      <c r="H11" s="101" t="s">
        <v>151</v>
      </c>
      <c r="I11" s="101" t="s">
        <v>151</v>
      </c>
    </row>
    <row r="12" spans="1:9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110">
        <v>7</v>
      </c>
      <c r="H12" s="110" t="s">
        <v>235</v>
      </c>
      <c r="I12" s="110" t="s">
        <v>236</v>
      </c>
    </row>
    <row r="13" spans="1:9" ht="18.75">
      <c r="A13" s="9" t="s">
        <v>152</v>
      </c>
      <c r="B13" s="10"/>
      <c r="C13" s="11"/>
      <c r="D13" s="11"/>
      <c r="E13" s="11"/>
      <c r="F13" s="11"/>
      <c r="G13" s="102">
        <f>G15+G75+G80+G109+G164+G176</f>
        <v>92258.944889999984</v>
      </c>
      <c r="H13" s="102">
        <f>H15+H75+H80+H109+H164+H176</f>
        <v>105507.86999999998</v>
      </c>
      <c r="I13" s="102">
        <f>I15+I75+I80+I109+I164+I176</f>
        <v>227892.01</v>
      </c>
    </row>
    <row r="14" spans="1:9" ht="20.25" customHeight="1">
      <c r="A14" s="12" t="s">
        <v>221</v>
      </c>
      <c r="B14" s="13">
        <v>914</v>
      </c>
      <c r="C14" s="14"/>
      <c r="D14" s="14"/>
      <c r="E14" s="14"/>
      <c r="F14" s="14"/>
      <c r="G14" s="102"/>
      <c r="H14" s="102"/>
      <c r="I14" s="102"/>
    </row>
    <row r="15" spans="1:9" ht="15.75">
      <c r="A15" s="15" t="s">
        <v>0</v>
      </c>
      <c r="B15" s="16">
        <v>914</v>
      </c>
      <c r="C15" s="17" t="s">
        <v>170</v>
      </c>
      <c r="D15" s="17"/>
      <c r="E15" s="16"/>
      <c r="F15" s="16"/>
      <c r="G15" s="103">
        <f>G16+G23+G52+G57</f>
        <v>19607.631589999997</v>
      </c>
      <c r="H15" s="103">
        <f>H16+H23+H52+H57</f>
        <v>18593.580000000002</v>
      </c>
      <c r="I15" s="103">
        <f>I16+I23+I52+I57</f>
        <v>18714.460000000003</v>
      </c>
    </row>
    <row r="16" spans="1:9" ht="61.5" customHeight="1">
      <c r="A16" s="15" t="s">
        <v>1</v>
      </c>
      <c r="B16" s="18">
        <v>914</v>
      </c>
      <c r="C16" s="19" t="s">
        <v>170</v>
      </c>
      <c r="D16" s="17" t="s">
        <v>171</v>
      </c>
      <c r="E16" s="16"/>
      <c r="F16" s="16"/>
      <c r="G16" s="104">
        <f t="shared" ref="G16:I18" si="0">G17</f>
        <v>1568.51</v>
      </c>
      <c r="H16" s="104">
        <f t="shared" si="0"/>
        <v>1586.9699999999998</v>
      </c>
      <c r="I16" s="104">
        <f t="shared" si="0"/>
        <v>1638.97</v>
      </c>
    </row>
    <row r="17" spans="1:9" ht="46.5" customHeight="1">
      <c r="A17" s="49" t="s">
        <v>4</v>
      </c>
      <c r="B17" s="16">
        <v>914</v>
      </c>
      <c r="C17" s="19" t="s">
        <v>170</v>
      </c>
      <c r="D17" s="17" t="s">
        <v>171</v>
      </c>
      <c r="E17" s="16" t="s">
        <v>3</v>
      </c>
      <c r="F17" s="16"/>
      <c r="G17" s="104">
        <f>G18</f>
        <v>1568.51</v>
      </c>
      <c r="H17" s="104">
        <f>H18</f>
        <v>1586.9699999999998</v>
      </c>
      <c r="I17" s="104">
        <f>I18</f>
        <v>1638.97</v>
      </c>
    </row>
    <row r="18" spans="1:9" ht="50.25" customHeight="1">
      <c r="A18" s="48" t="s">
        <v>198</v>
      </c>
      <c r="B18" s="18">
        <v>914</v>
      </c>
      <c r="C18" s="19" t="s">
        <v>170</v>
      </c>
      <c r="D18" s="17" t="s">
        <v>171</v>
      </c>
      <c r="E18" s="47" t="s">
        <v>5</v>
      </c>
      <c r="F18" s="16"/>
      <c r="G18" s="104">
        <f t="shared" si="0"/>
        <v>1568.51</v>
      </c>
      <c r="H18" s="104">
        <f t="shared" si="0"/>
        <v>1586.9699999999998</v>
      </c>
      <c r="I18" s="104">
        <f t="shared" si="0"/>
        <v>1638.97</v>
      </c>
    </row>
    <row r="19" spans="1:9" ht="47.25" hidden="1">
      <c r="A19" s="48" t="s">
        <v>198</v>
      </c>
      <c r="B19" s="18">
        <v>914</v>
      </c>
      <c r="C19" s="19" t="s">
        <v>170</v>
      </c>
      <c r="D19" s="17" t="s">
        <v>171</v>
      </c>
      <c r="E19" s="16" t="s">
        <v>5</v>
      </c>
      <c r="F19" s="16"/>
      <c r="G19" s="104">
        <f>G20+G21+G22</f>
        <v>1568.51</v>
      </c>
      <c r="H19" s="104">
        <f>H20+H21+H22</f>
        <v>1586.9699999999998</v>
      </c>
      <c r="I19" s="104">
        <f>I20+I21+I22</f>
        <v>1638.97</v>
      </c>
    </row>
    <row r="20" spans="1:9" ht="93.75" customHeight="1">
      <c r="A20" s="15" t="s">
        <v>6</v>
      </c>
      <c r="B20" s="18">
        <v>914</v>
      </c>
      <c r="C20" s="19" t="s">
        <v>170</v>
      </c>
      <c r="D20" s="17" t="s">
        <v>171</v>
      </c>
      <c r="E20" s="16" t="s">
        <v>7</v>
      </c>
      <c r="F20" s="16">
        <v>100</v>
      </c>
      <c r="G20" s="104">
        <f>1191.6+38.71</f>
        <v>1230.31</v>
      </c>
      <c r="H20" s="104">
        <v>1217.5999999999999</v>
      </c>
      <c r="I20" s="104">
        <v>1311.5</v>
      </c>
    </row>
    <row r="21" spans="1:9" ht="50.25" customHeight="1">
      <c r="A21" s="15" t="s">
        <v>8</v>
      </c>
      <c r="B21" s="18">
        <v>914</v>
      </c>
      <c r="C21" s="19" t="s">
        <v>170</v>
      </c>
      <c r="D21" s="17" t="s">
        <v>171</v>
      </c>
      <c r="E21" s="16" t="s">
        <v>7</v>
      </c>
      <c r="F21" s="16">
        <v>200</v>
      </c>
      <c r="G21" s="104">
        <v>311.7</v>
      </c>
      <c r="H21" s="105">
        <v>342.87</v>
      </c>
      <c r="I21" s="105">
        <v>300.97000000000003</v>
      </c>
    </row>
    <row r="22" spans="1:9" ht="34.5" customHeight="1">
      <c r="A22" s="15" t="s">
        <v>9</v>
      </c>
      <c r="B22" s="18">
        <v>914</v>
      </c>
      <c r="C22" s="19" t="s">
        <v>170</v>
      </c>
      <c r="D22" s="17" t="s">
        <v>171</v>
      </c>
      <c r="E22" s="16" t="s">
        <v>7</v>
      </c>
      <c r="F22" s="16">
        <v>800</v>
      </c>
      <c r="G22" s="104">
        <v>26.5</v>
      </c>
      <c r="H22" s="104">
        <v>26.5</v>
      </c>
      <c r="I22" s="104">
        <v>26.5</v>
      </c>
    </row>
    <row r="23" spans="1:9" ht="63" customHeight="1">
      <c r="A23" s="15" t="s">
        <v>10</v>
      </c>
      <c r="B23" s="16">
        <v>914</v>
      </c>
      <c r="C23" s="17" t="s">
        <v>170</v>
      </c>
      <c r="D23" s="17" t="s">
        <v>172</v>
      </c>
      <c r="E23" s="16"/>
      <c r="F23" s="16"/>
      <c r="G23" s="103">
        <f>G24</f>
        <v>17056.921589999998</v>
      </c>
      <c r="H23" s="103">
        <f>H24</f>
        <v>16024.41</v>
      </c>
      <c r="I23" s="103">
        <f>I24</f>
        <v>16093.29</v>
      </c>
    </row>
    <row r="24" spans="1:9" ht="15" customHeight="1">
      <c r="A24" s="92" t="s">
        <v>183</v>
      </c>
      <c r="B24" s="89">
        <v>914</v>
      </c>
      <c r="C24" s="90" t="s">
        <v>170</v>
      </c>
      <c r="D24" s="90" t="s">
        <v>172</v>
      </c>
      <c r="E24" s="89" t="s">
        <v>11</v>
      </c>
      <c r="F24" s="93"/>
      <c r="G24" s="106">
        <f>G31</f>
        <v>17056.921589999998</v>
      </c>
      <c r="H24" s="106">
        <f>H31</f>
        <v>16024.41</v>
      </c>
      <c r="I24" s="106">
        <f>I31</f>
        <v>16093.29</v>
      </c>
    </row>
    <row r="25" spans="1:9" ht="17.25" customHeight="1">
      <c r="A25" s="92"/>
      <c r="B25" s="89"/>
      <c r="C25" s="90"/>
      <c r="D25" s="90"/>
      <c r="E25" s="89"/>
      <c r="F25" s="93"/>
      <c r="G25" s="106"/>
      <c r="H25" s="106"/>
      <c r="I25" s="106"/>
    </row>
    <row r="26" spans="1:9" ht="15.75" customHeight="1">
      <c r="A26" s="92"/>
      <c r="B26" s="89"/>
      <c r="C26" s="90"/>
      <c r="D26" s="90"/>
      <c r="E26" s="89"/>
      <c r="F26" s="93"/>
      <c r="G26" s="106"/>
      <c r="H26" s="106"/>
      <c r="I26" s="106"/>
    </row>
    <row r="27" spans="1:9" ht="15.75" customHeight="1">
      <c r="A27" s="92"/>
      <c r="B27" s="89"/>
      <c r="C27" s="90"/>
      <c r="D27" s="90"/>
      <c r="E27" s="89"/>
      <c r="F27" s="93"/>
      <c r="G27" s="106"/>
      <c r="H27" s="106"/>
      <c r="I27" s="106"/>
    </row>
    <row r="28" spans="1:9" ht="12.75" customHeight="1">
      <c r="A28" s="92"/>
      <c r="B28" s="89"/>
      <c r="C28" s="90"/>
      <c r="D28" s="90"/>
      <c r="E28" s="89"/>
      <c r="F28" s="93"/>
      <c r="G28" s="106"/>
      <c r="H28" s="106"/>
      <c r="I28" s="106"/>
    </row>
    <row r="29" spans="1:9" ht="0.75" hidden="1" customHeight="1" thickBot="1">
      <c r="A29" s="92"/>
      <c r="B29" s="89"/>
      <c r="C29" s="90"/>
      <c r="D29" s="90"/>
      <c r="E29" s="89"/>
      <c r="F29" s="93"/>
      <c r="G29" s="106"/>
      <c r="H29" s="106"/>
      <c r="I29" s="106"/>
    </row>
    <row r="30" spans="1:9" ht="15.75" hidden="1" customHeight="1" thickBot="1">
      <c r="A30" s="92"/>
      <c r="B30" s="89"/>
      <c r="C30" s="90"/>
      <c r="D30" s="90"/>
      <c r="E30" s="89"/>
      <c r="F30" s="93"/>
      <c r="G30" s="106"/>
      <c r="H30" s="106"/>
      <c r="I30" s="106"/>
    </row>
    <row r="31" spans="1:9">
      <c r="A31" s="92" t="s">
        <v>12</v>
      </c>
      <c r="B31" s="89">
        <v>914</v>
      </c>
      <c r="C31" s="90" t="s">
        <v>170</v>
      </c>
      <c r="D31" s="90" t="s">
        <v>172</v>
      </c>
      <c r="E31" s="89" t="s">
        <v>13</v>
      </c>
      <c r="F31" s="93"/>
      <c r="G31" s="106">
        <f>G36</f>
        <v>17056.921589999998</v>
      </c>
      <c r="H31" s="106">
        <f>H36</f>
        <v>16024.41</v>
      </c>
      <c r="I31" s="106">
        <f>I36</f>
        <v>16093.29</v>
      </c>
    </row>
    <row r="32" spans="1:9" ht="15.75" customHeight="1">
      <c r="A32" s="92"/>
      <c r="B32" s="89"/>
      <c r="C32" s="90"/>
      <c r="D32" s="90"/>
      <c r="E32" s="89"/>
      <c r="F32" s="93"/>
      <c r="G32" s="106"/>
      <c r="H32" s="106"/>
      <c r="I32" s="106"/>
    </row>
    <row r="33" spans="1:9" ht="15.75" customHeight="1">
      <c r="A33" s="92"/>
      <c r="B33" s="89"/>
      <c r="C33" s="90"/>
      <c r="D33" s="90"/>
      <c r="E33" s="89"/>
      <c r="F33" s="93"/>
      <c r="G33" s="106"/>
      <c r="H33" s="106"/>
      <c r="I33" s="106"/>
    </row>
    <row r="34" spans="1:9" ht="6" customHeight="1">
      <c r="A34" s="92"/>
      <c r="B34" s="89"/>
      <c r="C34" s="90"/>
      <c r="D34" s="90"/>
      <c r="E34" s="89"/>
      <c r="F34" s="93"/>
      <c r="G34" s="106"/>
      <c r="H34" s="106"/>
      <c r="I34" s="106"/>
    </row>
    <row r="35" spans="1:9" ht="15.75" hidden="1" customHeight="1" thickBot="1">
      <c r="A35" s="92"/>
      <c r="B35" s="89"/>
      <c r="C35" s="90"/>
      <c r="D35" s="90"/>
      <c r="E35" s="89"/>
      <c r="F35" s="93"/>
      <c r="G35" s="106"/>
      <c r="H35" s="106"/>
      <c r="I35" s="106"/>
    </row>
    <row r="36" spans="1:9" ht="47.25">
      <c r="A36" s="20" t="s">
        <v>14</v>
      </c>
      <c r="B36" s="16">
        <v>914</v>
      </c>
      <c r="C36" s="17" t="s">
        <v>170</v>
      </c>
      <c r="D36" s="17" t="s">
        <v>172</v>
      </c>
      <c r="E36" s="16" t="s">
        <v>15</v>
      </c>
      <c r="F36" s="14"/>
      <c r="G36" s="103">
        <f>G37+G42+G44+G46</f>
        <v>17056.921589999998</v>
      </c>
      <c r="H36" s="103">
        <f>H37+H42+H44+H46</f>
        <v>16024.41</v>
      </c>
      <c r="I36" s="103">
        <f>I37+I42+I44+I46</f>
        <v>16093.29</v>
      </c>
    </row>
    <row r="37" spans="1:9" ht="62.25" customHeight="1">
      <c r="A37" s="91" t="s">
        <v>6</v>
      </c>
      <c r="B37" s="89">
        <v>914</v>
      </c>
      <c r="C37" s="90" t="s">
        <v>170</v>
      </c>
      <c r="D37" s="90" t="s">
        <v>172</v>
      </c>
      <c r="E37" s="89" t="s">
        <v>16</v>
      </c>
      <c r="F37" s="89" t="s">
        <v>17</v>
      </c>
      <c r="G37" s="107">
        <f>11227.23+429.05+458.79522</f>
        <v>12115.075219999999</v>
      </c>
      <c r="H37" s="107">
        <v>11339.41</v>
      </c>
      <c r="I37" s="107">
        <v>11452.69</v>
      </c>
    </row>
    <row r="38" spans="1:9" ht="15.75" customHeight="1">
      <c r="A38" s="91"/>
      <c r="B38" s="89"/>
      <c r="C38" s="90"/>
      <c r="D38" s="90"/>
      <c r="E38" s="89"/>
      <c r="F38" s="89"/>
      <c r="G38" s="107"/>
      <c r="H38" s="107"/>
      <c r="I38" s="107"/>
    </row>
    <row r="39" spans="1:9" ht="15.75" customHeight="1">
      <c r="A39" s="91"/>
      <c r="B39" s="89"/>
      <c r="C39" s="90"/>
      <c r="D39" s="90"/>
      <c r="E39" s="89"/>
      <c r="F39" s="89"/>
      <c r="G39" s="107"/>
      <c r="H39" s="107"/>
      <c r="I39" s="107"/>
    </row>
    <row r="40" spans="1:9" ht="1.5" customHeight="1">
      <c r="A40" s="91"/>
      <c r="B40" s="89"/>
      <c r="C40" s="90"/>
      <c r="D40" s="90"/>
      <c r="E40" s="89"/>
      <c r="F40" s="89"/>
      <c r="G40" s="107"/>
      <c r="H40" s="107"/>
      <c r="I40" s="107"/>
    </row>
    <row r="41" spans="1:9" ht="4.5" customHeight="1">
      <c r="A41" s="91"/>
      <c r="B41" s="89"/>
      <c r="C41" s="90"/>
      <c r="D41" s="90"/>
      <c r="E41" s="89"/>
      <c r="F41" s="89"/>
      <c r="G41" s="107"/>
      <c r="H41" s="107"/>
      <c r="I41" s="107"/>
    </row>
    <row r="42" spans="1:9" ht="39.75" customHeight="1">
      <c r="A42" s="91" t="s">
        <v>18</v>
      </c>
      <c r="B42" s="89">
        <v>914</v>
      </c>
      <c r="C42" s="90" t="s">
        <v>170</v>
      </c>
      <c r="D42" s="90" t="s">
        <v>172</v>
      </c>
      <c r="E42" s="89" t="s">
        <v>16</v>
      </c>
      <c r="F42" s="89">
        <v>200</v>
      </c>
      <c r="G42" s="107">
        <v>3091.87</v>
      </c>
      <c r="H42" s="107">
        <v>3298.09</v>
      </c>
      <c r="I42" s="107">
        <v>3240.08</v>
      </c>
    </row>
    <row r="43" spans="1:9" ht="6" customHeight="1">
      <c r="A43" s="91"/>
      <c r="B43" s="89"/>
      <c r="C43" s="90"/>
      <c r="D43" s="90"/>
      <c r="E43" s="89"/>
      <c r="F43" s="89"/>
      <c r="G43" s="107"/>
      <c r="H43" s="107"/>
      <c r="I43" s="107"/>
    </row>
    <row r="44" spans="1:9" ht="15" customHeight="1">
      <c r="A44" s="91" t="s">
        <v>19</v>
      </c>
      <c r="B44" s="89">
        <v>914</v>
      </c>
      <c r="C44" s="90" t="s">
        <v>170</v>
      </c>
      <c r="D44" s="90" t="s">
        <v>172</v>
      </c>
      <c r="E44" s="89" t="s">
        <v>16</v>
      </c>
      <c r="F44" s="89">
        <v>800</v>
      </c>
      <c r="G44" s="107">
        <f>25+300</f>
        <v>325</v>
      </c>
      <c r="H44" s="107">
        <v>25</v>
      </c>
      <c r="I44" s="107">
        <v>25</v>
      </c>
    </row>
    <row r="45" spans="1:9" ht="21.75" customHeight="1">
      <c r="A45" s="91"/>
      <c r="B45" s="89"/>
      <c r="C45" s="90"/>
      <c r="D45" s="90"/>
      <c r="E45" s="89"/>
      <c r="F45" s="89"/>
      <c r="G45" s="107"/>
      <c r="H45" s="107"/>
      <c r="I45" s="107"/>
    </row>
    <row r="46" spans="1:9" ht="62.25" customHeight="1">
      <c r="A46" s="91" t="s">
        <v>20</v>
      </c>
      <c r="B46" s="89">
        <v>914</v>
      </c>
      <c r="C46" s="90" t="s">
        <v>170</v>
      </c>
      <c r="D46" s="90" t="s">
        <v>172</v>
      </c>
      <c r="E46" s="92" t="s">
        <v>21</v>
      </c>
      <c r="F46" s="89">
        <v>100</v>
      </c>
      <c r="G46" s="107">
        <f>1348.42+60.94+115.61637</f>
        <v>1524.9763700000001</v>
      </c>
      <c r="H46" s="107">
        <v>1361.91</v>
      </c>
      <c r="I46" s="107">
        <v>1375.52</v>
      </c>
    </row>
    <row r="47" spans="1:9" ht="15" customHeight="1">
      <c r="A47" s="91"/>
      <c r="B47" s="89"/>
      <c r="C47" s="90"/>
      <c r="D47" s="90"/>
      <c r="E47" s="92"/>
      <c r="F47" s="89"/>
      <c r="G47" s="107"/>
      <c r="H47" s="107"/>
      <c r="I47" s="107"/>
    </row>
    <row r="48" spans="1:9" ht="15.75" customHeight="1">
      <c r="A48" s="91"/>
      <c r="B48" s="89"/>
      <c r="C48" s="90"/>
      <c r="D48" s="90"/>
      <c r="E48" s="92"/>
      <c r="F48" s="89"/>
      <c r="G48" s="107"/>
      <c r="H48" s="107"/>
      <c r="I48" s="107"/>
    </row>
    <row r="49" spans="1:9" ht="15.75" customHeight="1">
      <c r="A49" s="91"/>
      <c r="B49" s="89"/>
      <c r="C49" s="90"/>
      <c r="D49" s="90"/>
      <c r="E49" s="92"/>
      <c r="F49" s="89"/>
      <c r="G49" s="107"/>
      <c r="H49" s="107"/>
      <c r="I49" s="107"/>
    </row>
    <row r="50" spans="1:9" ht="1.5" customHeight="1">
      <c r="A50" s="91"/>
      <c r="B50" s="89"/>
      <c r="C50" s="90"/>
      <c r="D50" s="90"/>
      <c r="E50" s="92"/>
      <c r="F50" s="89"/>
      <c r="G50" s="107"/>
      <c r="H50" s="107"/>
      <c r="I50" s="107"/>
    </row>
    <row r="51" spans="1:9" ht="15.75" hidden="1" customHeight="1" thickBot="1">
      <c r="A51" s="91"/>
      <c r="B51" s="89"/>
      <c r="C51" s="90"/>
      <c r="D51" s="90"/>
      <c r="E51" s="92"/>
      <c r="F51" s="89"/>
      <c r="G51" s="107"/>
      <c r="H51" s="107"/>
      <c r="I51" s="107"/>
    </row>
    <row r="52" spans="1:9" ht="19.5" customHeight="1">
      <c r="A52" s="15" t="s">
        <v>22</v>
      </c>
      <c r="B52" s="16">
        <v>914</v>
      </c>
      <c r="C52" s="17" t="s">
        <v>170</v>
      </c>
      <c r="D52" s="36" t="s">
        <v>173</v>
      </c>
      <c r="E52" s="21"/>
      <c r="F52" s="16"/>
      <c r="G52" s="103">
        <f t="shared" ref="G52:I55" si="1">G53</f>
        <v>50</v>
      </c>
      <c r="H52" s="103">
        <f t="shared" si="1"/>
        <v>50</v>
      </c>
      <c r="I52" s="103">
        <f t="shared" si="1"/>
        <v>50</v>
      </c>
    </row>
    <row r="53" spans="1:9" ht="79.5" customHeight="1">
      <c r="A53" s="39" t="s">
        <v>184</v>
      </c>
      <c r="B53" s="18">
        <v>914</v>
      </c>
      <c r="C53" s="22" t="s">
        <v>170</v>
      </c>
      <c r="D53" s="22" t="s">
        <v>173</v>
      </c>
      <c r="E53" s="23" t="s">
        <v>11</v>
      </c>
      <c r="F53" s="16"/>
      <c r="G53" s="103">
        <f t="shared" si="1"/>
        <v>50</v>
      </c>
      <c r="H53" s="103">
        <f t="shared" si="1"/>
        <v>50</v>
      </c>
      <c r="I53" s="103">
        <f t="shared" si="1"/>
        <v>50</v>
      </c>
    </row>
    <row r="54" spans="1:9" ht="31.5">
      <c r="A54" s="15" t="s">
        <v>23</v>
      </c>
      <c r="B54" s="18">
        <v>914</v>
      </c>
      <c r="C54" s="22" t="s">
        <v>170</v>
      </c>
      <c r="D54" s="22">
        <v>11</v>
      </c>
      <c r="E54" s="23" t="s">
        <v>24</v>
      </c>
      <c r="F54" s="16"/>
      <c r="G54" s="103">
        <f t="shared" si="1"/>
        <v>50</v>
      </c>
      <c r="H54" s="103">
        <f t="shared" si="1"/>
        <v>50</v>
      </c>
      <c r="I54" s="103">
        <f t="shared" si="1"/>
        <v>50</v>
      </c>
    </row>
    <row r="55" spans="1:9" ht="47.25">
      <c r="A55" s="20" t="s">
        <v>25</v>
      </c>
      <c r="B55" s="18">
        <v>914</v>
      </c>
      <c r="C55" s="22" t="s">
        <v>170</v>
      </c>
      <c r="D55" s="22">
        <v>11</v>
      </c>
      <c r="E55" s="23" t="s">
        <v>26</v>
      </c>
      <c r="F55" s="16"/>
      <c r="G55" s="103">
        <f t="shared" si="1"/>
        <v>50</v>
      </c>
      <c r="H55" s="103">
        <f t="shared" si="1"/>
        <v>50</v>
      </c>
      <c r="I55" s="103">
        <f t="shared" si="1"/>
        <v>50</v>
      </c>
    </row>
    <row r="56" spans="1:9" ht="28.5" customHeight="1">
      <c r="A56" s="15" t="s">
        <v>27</v>
      </c>
      <c r="B56" s="16">
        <v>914</v>
      </c>
      <c r="C56" s="17" t="s">
        <v>170</v>
      </c>
      <c r="D56" s="17">
        <v>11</v>
      </c>
      <c r="E56" s="16" t="s">
        <v>28</v>
      </c>
      <c r="F56" s="23">
        <v>800</v>
      </c>
      <c r="G56" s="104">
        <v>50</v>
      </c>
      <c r="H56" s="104">
        <v>50</v>
      </c>
      <c r="I56" s="104">
        <v>50</v>
      </c>
    </row>
    <row r="57" spans="1:9" ht="15.75">
      <c r="A57" s="15" t="s">
        <v>29</v>
      </c>
      <c r="B57" s="16">
        <v>914</v>
      </c>
      <c r="C57" s="17" t="s">
        <v>170</v>
      </c>
      <c r="D57" s="17">
        <v>13</v>
      </c>
      <c r="E57" s="16"/>
      <c r="F57" s="16"/>
      <c r="G57" s="103">
        <f>G58+G63+G66</f>
        <v>932.2</v>
      </c>
      <c r="H57" s="103">
        <f>H58+H63+H66</f>
        <v>932.2</v>
      </c>
      <c r="I57" s="103">
        <f>I58+I63+I66</f>
        <v>932.2</v>
      </c>
    </row>
    <row r="58" spans="1:9" ht="77.25" customHeight="1">
      <c r="A58" s="39" t="s">
        <v>183</v>
      </c>
      <c r="B58" s="16">
        <v>914</v>
      </c>
      <c r="C58" s="17" t="s">
        <v>170</v>
      </c>
      <c r="D58" s="17">
        <v>13</v>
      </c>
      <c r="E58" s="16" t="s">
        <v>11</v>
      </c>
      <c r="F58" s="14"/>
      <c r="G58" s="103">
        <f t="shared" ref="G58:I60" si="2">G59</f>
        <v>502.2</v>
      </c>
      <c r="H58" s="103">
        <f t="shared" si="2"/>
        <v>502.2</v>
      </c>
      <c r="I58" s="103">
        <f t="shared" si="2"/>
        <v>502.2</v>
      </c>
    </row>
    <row r="59" spans="1:9" ht="49.5" customHeight="1">
      <c r="A59" s="15" t="s">
        <v>12</v>
      </c>
      <c r="B59" s="16">
        <v>914</v>
      </c>
      <c r="C59" s="17" t="s">
        <v>170</v>
      </c>
      <c r="D59" s="17">
        <v>13</v>
      </c>
      <c r="E59" s="16" t="s">
        <v>13</v>
      </c>
      <c r="F59" s="14"/>
      <c r="G59" s="103">
        <f t="shared" si="2"/>
        <v>502.2</v>
      </c>
      <c r="H59" s="103">
        <f t="shared" si="2"/>
        <v>502.2</v>
      </c>
      <c r="I59" s="103">
        <f t="shared" si="2"/>
        <v>502.2</v>
      </c>
    </row>
    <row r="60" spans="1:9" ht="47.25">
      <c r="A60" s="20" t="s">
        <v>14</v>
      </c>
      <c r="B60" s="16">
        <v>914</v>
      </c>
      <c r="C60" s="17" t="s">
        <v>170</v>
      </c>
      <c r="D60" s="17">
        <v>13</v>
      </c>
      <c r="E60" s="16" t="s">
        <v>15</v>
      </c>
      <c r="F60" s="14"/>
      <c r="G60" s="103">
        <f t="shared" si="2"/>
        <v>502.2</v>
      </c>
      <c r="H60" s="103">
        <f t="shared" si="2"/>
        <v>502.2</v>
      </c>
      <c r="I60" s="103">
        <f t="shared" si="2"/>
        <v>502.2</v>
      </c>
    </row>
    <row r="61" spans="1:9" ht="30.75" customHeight="1">
      <c r="A61" s="91" t="s">
        <v>30</v>
      </c>
      <c r="B61" s="89">
        <v>914</v>
      </c>
      <c r="C61" s="90" t="s">
        <v>170</v>
      </c>
      <c r="D61" s="90">
        <v>13</v>
      </c>
      <c r="E61" s="89" t="s">
        <v>31</v>
      </c>
      <c r="F61" s="89" t="s">
        <v>32</v>
      </c>
      <c r="G61" s="107">
        <v>502.2</v>
      </c>
      <c r="H61" s="107">
        <v>502.2</v>
      </c>
      <c r="I61" s="107">
        <v>502.2</v>
      </c>
    </row>
    <row r="62" spans="1:9" ht="17.25" customHeight="1">
      <c r="A62" s="91"/>
      <c r="B62" s="89"/>
      <c r="C62" s="90"/>
      <c r="D62" s="90"/>
      <c r="E62" s="89"/>
      <c r="F62" s="89"/>
      <c r="G62" s="107"/>
      <c r="H62" s="107"/>
      <c r="I62" s="107"/>
    </row>
    <row r="63" spans="1:9" ht="31.5" customHeight="1">
      <c r="A63" s="15" t="s">
        <v>33</v>
      </c>
      <c r="B63" s="16">
        <v>914</v>
      </c>
      <c r="C63" s="17" t="s">
        <v>170</v>
      </c>
      <c r="D63" s="17">
        <v>13</v>
      </c>
      <c r="E63" s="16" t="s">
        <v>34</v>
      </c>
      <c r="F63" s="16"/>
      <c r="G63" s="103">
        <f t="shared" ref="G63:I64" si="3">G64</f>
        <v>350</v>
      </c>
      <c r="H63" s="103">
        <f t="shared" si="3"/>
        <v>350</v>
      </c>
      <c r="I63" s="103">
        <f t="shared" si="3"/>
        <v>350</v>
      </c>
    </row>
    <row r="64" spans="1:9" ht="47.25">
      <c r="A64" s="24" t="s">
        <v>35</v>
      </c>
      <c r="B64" s="16">
        <v>914</v>
      </c>
      <c r="C64" s="17" t="s">
        <v>170</v>
      </c>
      <c r="D64" s="17">
        <v>13</v>
      </c>
      <c r="E64" s="16" t="s">
        <v>36</v>
      </c>
      <c r="F64" s="16"/>
      <c r="G64" s="103">
        <f t="shared" si="3"/>
        <v>350</v>
      </c>
      <c r="H64" s="103">
        <f t="shared" si="3"/>
        <v>350</v>
      </c>
      <c r="I64" s="103">
        <f t="shared" si="3"/>
        <v>350</v>
      </c>
    </row>
    <row r="65" spans="1:9" ht="47.25">
      <c r="A65" s="15" t="s">
        <v>37</v>
      </c>
      <c r="B65" s="16">
        <v>914</v>
      </c>
      <c r="C65" s="17" t="s">
        <v>170</v>
      </c>
      <c r="D65" s="17">
        <v>13</v>
      </c>
      <c r="E65" s="16" t="s">
        <v>38</v>
      </c>
      <c r="F65" s="16">
        <v>200</v>
      </c>
      <c r="G65" s="103">
        <v>350</v>
      </c>
      <c r="H65" s="103">
        <v>350</v>
      </c>
      <c r="I65" s="103">
        <v>350</v>
      </c>
    </row>
    <row r="66" spans="1:9" ht="31.5">
      <c r="A66" s="15" t="s">
        <v>2</v>
      </c>
      <c r="B66" s="16">
        <v>914</v>
      </c>
      <c r="C66" s="17" t="s">
        <v>170</v>
      </c>
      <c r="D66" s="17">
        <v>13</v>
      </c>
      <c r="E66" s="16" t="s">
        <v>39</v>
      </c>
      <c r="F66" s="16"/>
      <c r="G66" s="103">
        <f>G67</f>
        <v>80</v>
      </c>
      <c r="H66" s="103">
        <f>H67</f>
        <v>80</v>
      </c>
      <c r="I66" s="103">
        <f>I67</f>
        <v>80</v>
      </c>
    </row>
    <row r="67" spans="1:9" ht="15.75" customHeight="1">
      <c r="A67" s="88" t="s">
        <v>40</v>
      </c>
      <c r="B67" s="89">
        <v>914</v>
      </c>
      <c r="C67" s="90" t="s">
        <v>170</v>
      </c>
      <c r="D67" s="90">
        <v>13</v>
      </c>
      <c r="E67" s="89" t="s">
        <v>39</v>
      </c>
      <c r="F67" s="89"/>
      <c r="G67" s="107">
        <f>G71</f>
        <v>80</v>
      </c>
      <c r="H67" s="107">
        <f>H71</f>
        <v>80</v>
      </c>
      <c r="I67" s="107">
        <f>I71</f>
        <v>80</v>
      </c>
    </row>
    <row r="68" spans="1:9" ht="15" customHeight="1">
      <c r="A68" s="88"/>
      <c r="B68" s="89"/>
      <c r="C68" s="90"/>
      <c r="D68" s="90"/>
      <c r="E68" s="89"/>
      <c r="F68" s="89"/>
      <c r="G68" s="107"/>
      <c r="H68" s="107"/>
      <c r="I68" s="107"/>
    </row>
    <row r="69" spans="1:9" ht="2.25" hidden="1" customHeight="1">
      <c r="A69" s="88"/>
      <c r="B69" s="89"/>
      <c r="C69" s="90"/>
      <c r="D69" s="90"/>
      <c r="E69" s="89"/>
      <c r="F69" s="89"/>
      <c r="G69" s="107"/>
      <c r="H69" s="107"/>
      <c r="I69" s="107"/>
    </row>
    <row r="70" spans="1:9" ht="3" customHeight="1">
      <c r="A70" s="88"/>
      <c r="B70" s="89"/>
      <c r="C70" s="90"/>
      <c r="D70" s="90"/>
      <c r="E70" s="89"/>
      <c r="F70" s="89"/>
      <c r="G70" s="107"/>
      <c r="H70" s="107"/>
      <c r="I70" s="107"/>
    </row>
    <row r="71" spans="1:9">
      <c r="A71" s="88" t="s">
        <v>41</v>
      </c>
      <c r="B71" s="89">
        <v>914</v>
      </c>
      <c r="C71" s="90" t="s">
        <v>170</v>
      </c>
      <c r="D71" s="90">
        <v>13</v>
      </c>
      <c r="E71" s="89" t="s">
        <v>42</v>
      </c>
      <c r="F71" s="89"/>
      <c r="G71" s="107">
        <f>G73</f>
        <v>80</v>
      </c>
      <c r="H71" s="107">
        <f>H73</f>
        <v>80</v>
      </c>
      <c r="I71" s="107">
        <f>I73</f>
        <v>80</v>
      </c>
    </row>
    <row r="72" spans="1:9" ht="14.25" customHeight="1">
      <c r="A72" s="88"/>
      <c r="B72" s="89"/>
      <c r="C72" s="90"/>
      <c r="D72" s="90"/>
      <c r="E72" s="89"/>
      <c r="F72" s="89"/>
      <c r="G72" s="107"/>
      <c r="H72" s="107"/>
      <c r="I72" s="107"/>
    </row>
    <row r="73" spans="1:9">
      <c r="A73" s="88" t="s">
        <v>43</v>
      </c>
      <c r="B73" s="89">
        <v>914</v>
      </c>
      <c r="C73" s="90" t="s">
        <v>170</v>
      </c>
      <c r="D73" s="90">
        <v>13</v>
      </c>
      <c r="E73" s="89" t="s">
        <v>44</v>
      </c>
      <c r="F73" s="89">
        <v>500</v>
      </c>
      <c r="G73" s="107">
        <v>80</v>
      </c>
      <c r="H73" s="107">
        <v>80</v>
      </c>
      <c r="I73" s="107">
        <v>80</v>
      </c>
    </row>
    <row r="74" spans="1:9" ht="20.25" customHeight="1">
      <c r="A74" s="88"/>
      <c r="B74" s="89"/>
      <c r="C74" s="90"/>
      <c r="D74" s="90"/>
      <c r="E74" s="89"/>
      <c r="F74" s="89"/>
      <c r="G74" s="107"/>
      <c r="H74" s="107"/>
      <c r="I74" s="107"/>
    </row>
    <row r="75" spans="1:9" ht="31.5">
      <c r="A75" s="25" t="s">
        <v>45</v>
      </c>
      <c r="B75" s="16">
        <v>914</v>
      </c>
      <c r="C75" s="17" t="s">
        <v>171</v>
      </c>
      <c r="D75" s="26"/>
      <c r="E75" s="14"/>
      <c r="F75" s="14"/>
      <c r="G75" s="103">
        <f t="shared" ref="G75:I78" si="4">G76</f>
        <v>100</v>
      </c>
      <c r="H75" s="103">
        <f t="shared" si="4"/>
        <v>100</v>
      </c>
      <c r="I75" s="103">
        <f t="shared" si="4"/>
        <v>100</v>
      </c>
    </row>
    <row r="76" spans="1:9" ht="47.25">
      <c r="A76" s="15" t="s">
        <v>46</v>
      </c>
      <c r="B76" s="16">
        <v>914</v>
      </c>
      <c r="C76" s="17" t="s">
        <v>171</v>
      </c>
      <c r="D76" s="57" t="s">
        <v>209</v>
      </c>
      <c r="E76" s="16"/>
      <c r="F76" s="16"/>
      <c r="G76" s="103">
        <f t="shared" si="4"/>
        <v>100</v>
      </c>
      <c r="H76" s="103">
        <f t="shared" si="4"/>
        <v>100</v>
      </c>
      <c r="I76" s="103">
        <f t="shared" si="4"/>
        <v>100</v>
      </c>
    </row>
    <row r="77" spans="1:9" ht="78.75" customHeight="1">
      <c r="A77" s="44" t="s">
        <v>185</v>
      </c>
      <c r="B77" s="16">
        <v>914</v>
      </c>
      <c r="C77" s="17" t="s">
        <v>171</v>
      </c>
      <c r="D77" s="57" t="s">
        <v>209</v>
      </c>
      <c r="E77" s="16" t="s">
        <v>159</v>
      </c>
      <c r="F77" s="16"/>
      <c r="G77" s="103">
        <f t="shared" si="4"/>
        <v>100</v>
      </c>
      <c r="H77" s="103">
        <f t="shared" si="4"/>
        <v>100</v>
      </c>
      <c r="I77" s="103">
        <f t="shared" si="4"/>
        <v>100</v>
      </c>
    </row>
    <row r="78" spans="1:9" ht="66.75" customHeight="1">
      <c r="A78" s="20" t="s">
        <v>162</v>
      </c>
      <c r="B78" s="16">
        <v>914</v>
      </c>
      <c r="C78" s="17" t="s">
        <v>171</v>
      </c>
      <c r="D78" s="57" t="s">
        <v>209</v>
      </c>
      <c r="E78" s="16" t="s">
        <v>160</v>
      </c>
      <c r="F78" s="16"/>
      <c r="G78" s="103">
        <f t="shared" si="4"/>
        <v>100</v>
      </c>
      <c r="H78" s="103">
        <f t="shared" si="4"/>
        <v>100</v>
      </c>
      <c r="I78" s="103">
        <f t="shared" si="4"/>
        <v>100</v>
      </c>
    </row>
    <row r="79" spans="1:9" ht="59.25" customHeight="1">
      <c r="A79" s="44" t="s">
        <v>49</v>
      </c>
      <c r="B79" s="16">
        <v>914</v>
      </c>
      <c r="C79" s="17" t="s">
        <v>171</v>
      </c>
      <c r="D79" s="57" t="s">
        <v>209</v>
      </c>
      <c r="E79" s="16" t="s">
        <v>161</v>
      </c>
      <c r="F79" s="16">
        <v>200</v>
      </c>
      <c r="G79" s="103">
        <v>100</v>
      </c>
      <c r="H79" s="103">
        <v>100</v>
      </c>
      <c r="I79" s="103">
        <v>100</v>
      </c>
    </row>
    <row r="80" spans="1:9" ht="15.75">
      <c r="A80" s="15" t="s">
        <v>50</v>
      </c>
      <c r="B80" s="16">
        <v>914</v>
      </c>
      <c r="C80" s="17" t="s">
        <v>172</v>
      </c>
      <c r="D80" s="17"/>
      <c r="E80" s="16"/>
      <c r="F80" s="16"/>
      <c r="G80" s="103">
        <f>G81+G86+G95</f>
        <v>36856.509999999995</v>
      </c>
      <c r="H80" s="103">
        <f>H81+H86+H95</f>
        <v>39216.409999999996</v>
      </c>
      <c r="I80" s="103">
        <f>I81+I86+I95</f>
        <v>41289.079999999994</v>
      </c>
    </row>
    <row r="81" spans="1:9" ht="15.75">
      <c r="A81" s="38" t="s">
        <v>51</v>
      </c>
      <c r="B81" s="16">
        <v>914</v>
      </c>
      <c r="C81" s="17" t="s">
        <v>172</v>
      </c>
      <c r="D81" s="17" t="s">
        <v>175</v>
      </c>
      <c r="E81" s="16"/>
      <c r="F81" s="16"/>
      <c r="G81" s="103">
        <f>G82</f>
        <v>2450</v>
      </c>
      <c r="H81" s="103">
        <f t="shared" ref="G81:I83" si="5">H82</f>
        <v>1150</v>
      </c>
      <c r="I81" s="103">
        <f t="shared" si="5"/>
        <v>1150</v>
      </c>
    </row>
    <row r="82" spans="1:9" ht="79.5" customHeight="1">
      <c r="A82" s="27" t="s">
        <v>186</v>
      </c>
      <c r="B82" s="16">
        <v>914</v>
      </c>
      <c r="C82" s="17" t="s">
        <v>172</v>
      </c>
      <c r="D82" s="17" t="s">
        <v>175</v>
      </c>
      <c r="E82" s="28" t="s">
        <v>52</v>
      </c>
      <c r="F82" s="16"/>
      <c r="G82" s="103">
        <f t="shared" si="5"/>
        <v>2450</v>
      </c>
      <c r="H82" s="103">
        <f>H83</f>
        <v>1150</v>
      </c>
      <c r="I82" s="103">
        <f>I83</f>
        <v>1150</v>
      </c>
    </row>
    <row r="83" spans="1:9" ht="31.5">
      <c r="A83" s="29" t="s">
        <v>53</v>
      </c>
      <c r="B83" s="16">
        <v>914</v>
      </c>
      <c r="C83" s="17" t="s">
        <v>172</v>
      </c>
      <c r="D83" s="17" t="s">
        <v>175</v>
      </c>
      <c r="E83" s="28" t="s">
        <v>54</v>
      </c>
      <c r="F83" s="16"/>
      <c r="G83" s="103">
        <f t="shared" si="5"/>
        <v>2450</v>
      </c>
      <c r="H83" s="103">
        <f t="shared" si="5"/>
        <v>1150</v>
      </c>
      <c r="I83" s="103">
        <f t="shared" si="5"/>
        <v>1150</v>
      </c>
    </row>
    <row r="84" spans="1:9" ht="66.75" customHeight="1">
      <c r="A84" s="20" t="s">
        <v>55</v>
      </c>
      <c r="B84" s="16">
        <v>914</v>
      </c>
      <c r="C84" s="17" t="s">
        <v>172</v>
      </c>
      <c r="D84" s="17" t="s">
        <v>175</v>
      </c>
      <c r="E84" s="28" t="s">
        <v>56</v>
      </c>
      <c r="F84" s="16"/>
      <c r="G84" s="103">
        <f>G85</f>
        <v>2450</v>
      </c>
      <c r="H84" s="103">
        <f>H85</f>
        <v>1150</v>
      </c>
      <c r="I84" s="103">
        <f>I85</f>
        <v>1150</v>
      </c>
    </row>
    <row r="85" spans="1:9" s="6" customFormat="1" ht="80.25" customHeight="1">
      <c r="A85" s="49" t="s">
        <v>205</v>
      </c>
      <c r="B85" s="16">
        <v>914</v>
      </c>
      <c r="C85" s="17" t="s">
        <v>172</v>
      </c>
      <c r="D85" s="17" t="s">
        <v>175</v>
      </c>
      <c r="E85" s="28" t="s">
        <v>57</v>
      </c>
      <c r="F85" s="16">
        <v>200</v>
      </c>
      <c r="G85" s="103">
        <f>50+2400</f>
        <v>2450</v>
      </c>
      <c r="H85" s="103">
        <v>1150</v>
      </c>
      <c r="I85" s="103">
        <v>1150</v>
      </c>
    </row>
    <row r="86" spans="1:9" ht="15.75">
      <c r="A86" s="27" t="s">
        <v>58</v>
      </c>
      <c r="B86" s="16">
        <v>914</v>
      </c>
      <c r="C86" s="17" t="s">
        <v>172</v>
      </c>
      <c r="D86" s="17" t="s">
        <v>174</v>
      </c>
      <c r="E86" s="28"/>
      <c r="F86" s="16"/>
      <c r="G86" s="103">
        <f t="shared" ref="G86:I87" si="6">G87</f>
        <v>32048.6</v>
      </c>
      <c r="H86" s="103">
        <f t="shared" si="6"/>
        <v>34568.21</v>
      </c>
      <c r="I86" s="103">
        <f t="shared" si="6"/>
        <v>36040.879999999997</v>
      </c>
    </row>
    <row r="87" spans="1:9" ht="78" customHeight="1">
      <c r="A87" s="27" t="s">
        <v>186</v>
      </c>
      <c r="B87" s="16">
        <v>914</v>
      </c>
      <c r="C87" s="17" t="s">
        <v>172</v>
      </c>
      <c r="D87" s="17" t="s">
        <v>174</v>
      </c>
      <c r="E87" s="28" t="s">
        <v>52</v>
      </c>
      <c r="F87" s="16"/>
      <c r="G87" s="103">
        <f t="shared" si="6"/>
        <v>32048.6</v>
      </c>
      <c r="H87" s="103">
        <f t="shared" si="6"/>
        <v>34568.21</v>
      </c>
      <c r="I87" s="103">
        <f t="shared" si="6"/>
        <v>36040.879999999997</v>
      </c>
    </row>
    <row r="88" spans="1:9" ht="59.25" customHeight="1">
      <c r="A88" s="43" t="s">
        <v>187</v>
      </c>
      <c r="B88" s="16">
        <v>914</v>
      </c>
      <c r="C88" s="17" t="s">
        <v>172</v>
      </c>
      <c r="D88" s="17" t="s">
        <v>174</v>
      </c>
      <c r="E88" s="28" t="s">
        <v>60</v>
      </c>
      <c r="F88" s="16"/>
      <c r="G88" s="103">
        <f>G89+G92</f>
        <v>32048.6</v>
      </c>
      <c r="H88" s="103">
        <f>H89+H92</f>
        <v>34568.21</v>
      </c>
      <c r="I88" s="103">
        <f>I89+I92</f>
        <v>36040.879999999997</v>
      </c>
    </row>
    <row r="89" spans="1:9" ht="47.25">
      <c r="A89" s="20" t="s">
        <v>61</v>
      </c>
      <c r="B89" s="16">
        <v>914</v>
      </c>
      <c r="C89" s="17" t="s">
        <v>172</v>
      </c>
      <c r="D89" s="17" t="s">
        <v>174</v>
      </c>
      <c r="E89" s="28" t="s">
        <v>62</v>
      </c>
      <c r="F89" s="16"/>
      <c r="G89" s="103">
        <f>G90+G91</f>
        <v>30248.6</v>
      </c>
      <c r="H89" s="103">
        <f>H90+H91</f>
        <v>31644.2</v>
      </c>
      <c r="I89" s="103">
        <f>I90+I91</f>
        <v>32493.85</v>
      </c>
    </row>
    <row r="90" spans="1:9" ht="47.25">
      <c r="A90" s="42" t="s">
        <v>202</v>
      </c>
      <c r="B90" s="16">
        <v>914</v>
      </c>
      <c r="C90" s="17" t="s">
        <v>172</v>
      </c>
      <c r="D90" s="17" t="s">
        <v>174</v>
      </c>
      <c r="E90" s="28" t="s">
        <v>64</v>
      </c>
      <c r="F90" s="16">
        <v>200</v>
      </c>
      <c r="G90" s="103">
        <f>7420+1719</f>
        <v>9139</v>
      </c>
      <c r="H90" s="103">
        <v>9600</v>
      </c>
      <c r="I90" s="103">
        <v>10449.65</v>
      </c>
    </row>
    <row r="91" spans="1:9" s="1" customFormat="1" ht="52.5" customHeight="1">
      <c r="A91" s="29" t="s">
        <v>63</v>
      </c>
      <c r="B91" s="16">
        <v>914</v>
      </c>
      <c r="C91" s="17" t="s">
        <v>172</v>
      </c>
      <c r="D91" s="17" t="s">
        <v>174</v>
      </c>
      <c r="E91" s="28" t="s">
        <v>153</v>
      </c>
      <c r="F91" s="16">
        <v>200</v>
      </c>
      <c r="G91" s="103">
        <f>600+20509.6</f>
        <v>21109.599999999999</v>
      </c>
      <c r="H91" s="103">
        <f>800+21244.2</f>
        <v>22044.2</v>
      </c>
      <c r="I91" s="103">
        <f>800+21244.2</f>
        <v>22044.2</v>
      </c>
    </row>
    <row r="92" spans="1:9" ht="31.5">
      <c r="A92" s="20" t="s">
        <v>65</v>
      </c>
      <c r="B92" s="16">
        <v>914</v>
      </c>
      <c r="C92" s="17" t="s">
        <v>172</v>
      </c>
      <c r="D92" s="17" t="s">
        <v>174</v>
      </c>
      <c r="E92" s="28" t="s">
        <v>66</v>
      </c>
      <c r="F92" s="14"/>
      <c r="G92" s="103">
        <f>G93+G94</f>
        <v>1800</v>
      </c>
      <c r="H92" s="103">
        <f>H93+H94</f>
        <v>2924.01</v>
      </c>
      <c r="I92" s="103">
        <f>I93+I94</f>
        <v>3547.03</v>
      </c>
    </row>
    <row r="93" spans="1:9" ht="47.25">
      <c r="A93" s="29" t="s">
        <v>67</v>
      </c>
      <c r="B93" s="16">
        <v>914</v>
      </c>
      <c r="C93" s="17" t="s">
        <v>172</v>
      </c>
      <c r="D93" s="17" t="s">
        <v>174</v>
      </c>
      <c r="E93" s="28" t="s">
        <v>68</v>
      </c>
      <c r="F93" s="16" t="s">
        <v>32</v>
      </c>
      <c r="G93" s="103">
        <v>1800</v>
      </c>
      <c r="H93" s="103">
        <v>2924.01</v>
      </c>
      <c r="I93" s="103">
        <v>3547.03</v>
      </c>
    </row>
    <row r="94" spans="1:9" ht="63" hidden="1">
      <c r="A94" s="29" t="s">
        <v>69</v>
      </c>
      <c r="B94" s="16">
        <v>914</v>
      </c>
      <c r="C94" s="17" t="s">
        <v>172</v>
      </c>
      <c r="D94" s="17" t="s">
        <v>174</v>
      </c>
      <c r="E94" s="28" t="s">
        <v>70</v>
      </c>
      <c r="F94" s="16">
        <v>200</v>
      </c>
      <c r="G94" s="103">
        <v>0</v>
      </c>
      <c r="H94" s="103">
        <v>0</v>
      </c>
      <c r="I94" s="103">
        <v>0</v>
      </c>
    </row>
    <row r="95" spans="1:9" ht="18" customHeight="1">
      <c r="A95" s="15" t="s">
        <v>71</v>
      </c>
      <c r="B95" s="16">
        <v>914</v>
      </c>
      <c r="C95" s="17" t="s">
        <v>172</v>
      </c>
      <c r="D95" s="17">
        <v>12</v>
      </c>
      <c r="E95" s="16"/>
      <c r="F95" s="16"/>
      <c r="G95" s="103">
        <f>G96+G101+G105</f>
        <v>2357.91</v>
      </c>
      <c r="H95" s="103">
        <f>H96+H101+H105</f>
        <v>3498.2</v>
      </c>
      <c r="I95" s="103">
        <f>I96+I101+I105</f>
        <v>4098.2</v>
      </c>
    </row>
    <row r="96" spans="1:9" ht="78.75" customHeight="1">
      <c r="A96" s="40" t="s">
        <v>183</v>
      </c>
      <c r="B96" s="16">
        <v>914</v>
      </c>
      <c r="C96" s="17" t="s">
        <v>172</v>
      </c>
      <c r="D96" s="17">
        <v>12</v>
      </c>
      <c r="E96" s="28" t="s">
        <v>11</v>
      </c>
      <c r="F96" s="16"/>
      <c r="G96" s="103">
        <f t="shared" ref="G96:I97" si="7">G97</f>
        <v>1459.71</v>
      </c>
      <c r="H96" s="103">
        <f t="shared" si="7"/>
        <v>1750</v>
      </c>
      <c r="I96" s="103">
        <f t="shared" si="7"/>
        <v>1950</v>
      </c>
    </row>
    <row r="97" spans="1:20" ht="51" customHeight="1">
      <c r="A97" s="29" t="s">
        <v>12</v>
      </c>
      <c r="B97" s="16">
        <v>914</v>
      </c>
      <c r="C97" s="17" t="s">
        <v>172</v>
      </c>
      <c r="D97" s="17">
        <v>12</v>
      </c>
      <c r="E97" s="28" t="s">
        <v>72</v>
      </c>
      <c r="F97" s="16"/>
      <c r="G97" s="103">
        <f t="shared" si="7"/>
        <v>1459.71</v>
      </c>
      <c r="H97" s="103">
        <f t="shared" si="7"/>
        <v>1750</v>
      </c>
      <c r="I97" s="103">
        <f t="shared" si="7"/>
        <v>1950</v>
      </c>
    </row>
    <row r="98" spans="1:20" ht="32.25" customHeight="1">
      <c r="A98" s="20" t="s">
        <v>73</v>
      </c>
      <c r="B98" s="16">
        <v>914</v>
      </c>
      <c r="C98" s="17" t="s">
        <v>172</v>
      </c>
      <c r="D98" s="17">
        <v>12</v>
      </c>
      <c r="E98" s="28" t="s">
        <v>74</v>
      </c>
      <c r="F98" s="16"/>
      <c r="G98" s="103">
        <f>G100+G99</f>
        <v>1459.71</v>
      </c>
      <c r="H98" s="103">
        <f>H100+H99</f>
        <v>1750</v>
      </c>
      <c r="I98" s="103">
        <f>I100+I99</f>
        <v>1950</v>
      </c>
    </row>
    <row r="99" spans="1:20" s="4" customFormat="1" ht="66.75" customHeight="1">
      <c r="A99" s="29" t="s">
        <v>156</v>
      </c>
      <c r="B99" s="16">
        <v>914</v>
      </c>
      <c r="C99" s="17" t="s">
        <v>172</v>
      </c>
      <c r="D99" s="17">
        <v>12</v>
      </c>
      <c r="E99" s="28" t="s">
        <v>76</v>
      </c>
      <c r="F99" s="16" t="s">
        <v>32</v>
      </c>
      <c r="G99" s="103">
        <v>0</v>
      </c>
      <c r="H99" s="103">
        <v>0</v>
      </c>
      <c r="I99" s="103">
        <v>0</v>
      </c>
    </row>
    <row r="100" spans="1:20" ht="48.75" customHeight="1">
      <c r="A100" s="37" t="s">
        <v>75</v>
      </c>
      <c r="B100" s="16">
        <v>914</v>
      </c>
      <c r="C100" s="17" t="s">
        <v>172</v>
      </c>
      <c r="D100" s="17">
        <v>12</v>
      </c>
      <c r="E100" s="28" t="s">
        <v>76</v>
      </c>
      <c r="F100" s="16" t="s">
        <v>77</v>
      </c>
      <c r="G100" s="103">
        <v>1459.71</v>
      </c>
      <c r="H100" s="103">
        <v>1750</v>
      </c>
      <c r="I100" s="103">
        <v>1950</v>
      </c>
    </row>
    <row r="101" spans="1:20" ht="81" customHeight="1">
      <c r="A101" s="39" t="s">
        <v>188</v>
      </c>
      <c r="B101" s="16">
        <v>914</v>
      </c>
      <c r="C101" s="17" t="s">
        <v>172</v>
      </c>
      <c r="D101" s="17">
        <v>12</v>
      </c>
      <c r="E101" s="16" t="s">
        <v>11</v>
      </c>
      <c r="F101" s="30"/>
      <c r="G101" s="103">
        <f t="shared" ref="G101:I103" si="8">G102</f>
        <v>881</v>
      </c>
      <c r="H101" s="103">
        <f t="shared" si="8"/>
        <v>1731</v>
      </c>
      <c r="I101" s="103">
        <f t="shared" si="8"/>
        <v>2131</v>
      </c>
    </row>
    <row r="102" spans="1:20" ht="31.5">
      <c r="A102" s="15" t="s">
        <v>33</v>
      </c>
      <c r="B102" s="16">
        <v>914</v>
      </c>
      <c r="C102" s="17" t="s">
        <v>172</v>
      </c>
      <c r="D102" s="17">
        <v>12</v>
      </c>
      <c r="E102" s="16" t="s">
        <v>34</v>
      </c>
      <c r="F102" s="16"/>
      <c r="G102" s="103">
        <f t="shared" si="8"/>
        <v>881</v>
      </c>
      <c r="H102" s="103">
        <f t="shared" si="8"/>
        <v>1731</v>
      </c>
      <c r="I102" s="103">
        <f t="shared" si="8"/>
        <v>2131</v>
      </c>
    </row>
    <row r="103" spans="1:20" ht="47.25">
      <c r="A103" s="24" t="s">
        <v>35</v>
      </c>
      <c r="B103" s="16">
        <v>914</v>
      </c>
      <c r="C103" s="17" t="s">
        <v>172</v>
      </c>
      <c r="D103" s="17">
        <v>12</v>
      </c>
      <c r="E103" s="16" t="s">
        <v>36</v>
      </c>
      <c r="F103" s="16"/>
      <c r="G103" s="103">
        <f t="shared" si="8"/>
        <v>881</v>
      </c>
      <c r="H103" s="103">
        <f t="shared" si="8"/>
        <v>1731</v>
      </c>
      <c r="I103" s="103">
        <f t="shared" si="8"/>
        <v>2131</v>
      </c>
    </row>
    <row r="104" spans="1:20" ht="47.25">
      <c r="A104" s="15" t="s">
        <v>37</v>
      </c>
      <c r="B104" s="16">
        <v>914</v>
      </c>
      <c r="C104" s="17" t="s">
        <v>172</v>
      </c>
      <c r="D104" s="17">
        <v>12</v>
      </c>
      <c r="E104" s="16" t="s">
        <v>38</v>
      </c>
      <c r="F104" s="16">
        <v>200</v>
      </c>
      <c r="G104" s="103">
        <v>881</v>
      </c>
      <c r="H104" s="103">
        <v>1731</v>
      </c>
      <c r="I104" s="103">
        <v>2131</v>
      </c>
    </row>
    <row r="105" spans="1:20" ht="81" customHeight="1">
      <c r="A105" s="40" t="s">
        <v>189</v>
      </c>
      <c r="B105" s="16">
        <v>914</v>
      </c>
      <c r="C105" s="17" t="s">
        <v>172</v>
      </c>
      <c r="D105" s="17">
        <v>12</v>
      </c>
      <c r="E105" s="16" t="s">
        <v>79</v>
      </c>
      <c r="F105" s="16"/>
      <c r="G105" s="103">
        <f t="shared" ref="G105:I107" si="9">G106</f>
        <v>17.2</v>
      </c>
      <c r="H105" s="103">
        <f t="shared" si="9"/>
        <v>17.2</v>
      </c>
      <c r="I105" s="103">
        <f t="shared" si="9"/>
        <v>17.2</v>
      </c>
    </row>
    <row r="106" spans="1:20" ht="31.5">
      <c r="A106" s="29" t="s">
        <v>80</v>
      </c>
      <c r="B106" s="16">
        <v>914</v>
      </c>
      <c r="C106" s="17" t="s">
        <v>172</v>
      </c>
      <c r="D106" s="17">
        <v>12</v>
      </c>
      <c r="E106" s="16" t="s">
        <v>81</v>
      </c>
      <c r="F106" s="16"/>
      <c r="G106" s="103">
        <f t="shared" si="9"/>
        <v>17.2</v>
      </c>
      <c r="H106" s="103">
        <f t="shared" si="9"/>
        <v>17.2</v>
      </c>
      <c r="I106" s="103">
        <f t="shared" si="9"/>
        <v>17.2</v>
      </c>
    </row>
    <row r="107" spans="1:20" ht="31.5">
      <c r="A107" s="20" t="s">
        <v>82</v>
      </c>
      <c r="B107" s="16">
        <v>914</v>
      </c>
      <c r="C107" s="17" t="s">
        <v>172</v>
      </c>
      <c r="D107" s="17">
        <v>12</v>
      </c>
      <c r="E107" s="16" t="s">
        <v>83</v>
      </c>
      <c r="F107" s="16"/>
      <c r="G107" s="103">
        <f t="shared" si="9"/>
        <v>17.2</v>
      </c>
      <c r="H107" s="103">
        <f t="shared" si="9"/>
        <v>17.2</v>
      </c>
      <c r="I107" s="103">
        <f t="shared" si="9"/>
        <v>17.2</v>
      </c>
    </row>
    <row r="108" spans="1:20" ht="31.5">
      <c r="A108" s="60" t="s">
        <v>193</v>
      </c>
      <c r="B108" s="16">
        <v>914</v>
      </c>
      <c r="C108" s="17" t="s">
        <v>172</v>
      </c>
      <c r="D108" s="17">
        <v>12</v>
      </c>
      <c r="E108" s="16" t="s">
        <v>84</v>
      </c>
      <c r="F108" s="16">
        <v>500</v>
      </c>
      <c r="G108" s="103">
        <v>17.2</v>
      </c>
      <c r="H108" s="103">
        <v>17.2</v>
      </c>
      <c r="I108" s="103">
        <v>17.2</v>
      </c>
    </row>
    <row r="109" spans="1:20" ht="15.75">
      <c r="A109" s="27" t="s">
        <v>85</v>
      </c>
      <c r="B109" s="16">
        <v>914</v>
      </c>
      <c r="C109" s="17" t="s">
        <v>176</v>
      </c>
      <c r="D109" s="17"/>
      <c r="E109" s="28"/>
      <c r="F109" s="16"/>
      <c r="G109" s="103">
        <f>G110+G118+G128+G158</f>
        <v>21534.343299999997</v>
      </c>
      <c r="H109" s="103">
        <f>H110+H118+H128+H158</f>
        <v>33413.81</v>
      </c>
      <c r="I109" s="103">
        <f>I110+I118+I128+I158</f>
        <v>153604.40000000002</v>
      </c>
    </row>
    <row r="110" spans="1:20" ht="15.75">
      <c r="A110" s="15" t="s">
        <v>86</v>
      </c>
      <c r="B110" s="16">
        <v>914</v>
      </c>
      <c r="C110" s="17" t="s">
        <v>176</v>
      </c>
      <c r="D110" s="17" t="s">
        <v>170</v>
      </c>
      <c r="E110" s="28"/>
      <c r="F110" s="16"/>
      <c r="G110" s="103">
        <f t="shared" ref="G110:I111" si="10">G111</f>
        <v>382.14</v>
      </c>
      <c r="H110" s="103">
        <f t="shared" si="10"/>
        <v>382.13</v>
      </c>
      <c r="I110" s="103">
        <f t="shared" si="10"/>
        <v>121295.73000000001</v>
      </c>
    </row>
    <row r="111" spans="1:20" ht="80.25" customHeight="1">
      <c r="A111" s="40" t="s">
        <v>189</v>
      </c>
      <c r="B111" s="16">
        <v>914</v>
      </c>
      <c r="C111" s="17" t="s">
        <v>176</v>
      </c>
      <c r="D111" s="17" t="s">
        <v>170</v>
      </c>
      <c r="E111" s="28" t="s">
        <v>79</v>
      </c>
      <c r="F111" s="16"/>
      <c r="G111" s="103">
        <f t="shared" si="10"/>
        <v>382.14</v>
      </c>
      <c r="H111" s="103">
        <f t="shared" si="10"/>
        <v>382.13</v>
      </c>
      <c r="I111" s="103">
        <f t="shared" si="10"/>
        <v>121295.73000000001</v>
      </c>
      <c r="N111" s="7"/>
      <c r="O111" s="7"/>
      <c r="P111" s="7"/>
      <c r="Q111" s="7"/>
      <c r="R111" s="7"/>
      <c r="S111" s="7"/>
      <c r="T111" s="7"/>
    </row>
    <row r="112" spans="1:20" ht="49.5" customHeight="1">
      <c r="A112" s="29" t="s">
        <v>87</v>
      </c>
      <c r="B112" s="16">
        <v>914</v>
      </c>
      <c r="C112" s="17" t="s">
        <v>176</v>
      </c>
      <c r="D112" s="17" t="s">
        <v>170</v>
      </c>
      <c r="E112" s="28" t="s">
        <v>88</v>
      </c>
      <c r="F112" s="16"/>
      <c r="G112" s="103">
        <f>G115+G113</f>
        <v>382.14</v>
      </c>
      <c r="H112" s="103">
        <f t="shared" ref="H112:I112" si="11">H115+H113</f>
        <v>382.13</v>
      </c>
      <c r="I112" s="103">
        <f t="shared" si="11"/>
        <v>121295.73000000001</v>
      </c>
      <c r="N112" s="7"/>
      <c r="O112" s="62"/>
      <c r="P112" s="63"/>
      <c r="Q112" s="63"/>
      <c r="R112" s="64"/>
      <c r="S112" s="7"/>
      <c r="T112" s="7"/>
    </row>
    <row r="113" spans="1:20" s="6" customFormat="1" ht="31.5">
      <c r="A113" s="50" t="s">
        <v>89</v>
      </c>
      <c r="B113" s="52">
        <v>914</v>
      </c>
      <c r="C113" s="53" t="s">
        <v>176</v>
      </c>
      <c r="D113" s="53" t="s">
        <v>170</v>
      </c>
      <c r="E113" s="55" t="s">
        <v>90</v>
      </c>
      <c r="F113" s="58"/>
      <c r="G113" s="108">
        <f>G114</f>
        <v>142.13999999999999</v>
      </c>
      <c r="H113" s="108">
        <f>H114</f>
        <v>142.13</v>
      </c>
      <c r="I113" s="108">
        <f>I114</f>
        <v>142.13</v>
      </c>
      <c r="N113" s="7"/>
      <c r="O113" s="62"/>
      <c r="P113" s="63"/>
      <c r="Q113" s="63"/>
      <c r="R113" s="64"/>
      <c r="S113" s="7"/>
      <c r="T113" s="7"/>
    </row>
    <row r="114" spans="1:20" s="6" customFormat="1" ht="67.5" customHeight="1">
      <c r="A114" s="42" t="s">
        <v>216</v>
      </c>
      <c r="B114" s="58">
        <v>914</v>
      </c>
      <c r="C114" s="59" t="s">
        <v>176</v>
      </c>
      <c r="D114" s="59" t="s">
        <v>170</v>
      </c>
      <c r="E114" s="28" t="s">
        <v>91</v>
      </c>
      <c r="F114" s="58">
        <v>200</v>
      </c>
      <c r="G114" s="103">
        <f>100+42.14</f>
        <v>142.13999999999999</v>
      </c>
      <c r="H114" s="103">
        <f>100+42.13</f>
        <v>142.13</v>
      </c>
      <c r="I114" s="103">
        <f>100+42.13</f>
        <v>142.13</v>
      </c>
      <c r="N114" s="7"/>
      <c r="O114" s="62"/>
      <c r="P114" s="63"/>
      <c r="Q114" s="63"/>
      <c r="R114" s="64"/>
      <c r="S114" s="7"/>
      <c r="T114" s="7"/>
    </row>
    <row r="115" spans="1:20" ht="33" customHeight="1">
      <c r="A115" s="20" t="s">
        <v>92</v>
      </c>
      <c r="B115" s="52">
        <v>914</v>
      </c>
      <c r="C115" s="53" t="s">
        <v>176</v>
      </c>
      <c r="D115" s="53" t="s">
        <v>170</v>
      </c>
      <c r="E115" s="55" t="s">
        <v>93</v>
      </c>
      <c r="F115" s="52"/>
      <c r="G115" s="108">
        <f>G117+G116</f>
        <v>240</v>
      </c>
      <c r="H115" s="108">
        <f t="shared" ref="H115:I115" si="12">H117+H116</f>
        <v>240</v>
      </c>
      <c r="I115" s="108">
        <f t="shared" si="12"/>
        <v>121153.60000000001</v>
      </c>
      <c r="N115" s="7"/>
      <c r="O115" s="7"/>
      <c r="P115" s="7"/>
      <c r="Q115" s="7"/>
      <c r="R115" s="7"/>
      <c r="S115" s="7"/>
      <c r="T115" s="7"/>
    </row>
    <row r="116" spans="1:20" s="65" customFormat="1" ht="31.5">
      <c r="A116" s="61" t="s">
        <v>195</v>
      </c>
      <c r="B116" s="58">
        <v>914</v>
      </c>
      <c r="C116" s="59" t="s">
        <v>176</v>
      </c>
      <c r="D116" s="59" t="s">
        <v>170</v>
      </c>
      <c r="E116" s="28" t="s">
        <v>217</v>
      </c>
      <c r="F116" s="58">
        <v>200</v>
      </c>
      <c r="G116" s="103">
        <v>0</v>
      </c>
      <c r="H116" s="103">
        <v>0</v>
      </c>
      <c r="I116" s="103">
        <v>120913.60000000001</v>
      </c>
      <c r="N116" s="66"/>
      <c r="O116" s="66"/>
      <c r="P116" s="66"/>
      <c r="Q116" s="66"/>
      <c r="R116" s="66"/>
      <c r="S116" s="66"/>
      <c r="T116" s="66"/>
    </row>
    <row r="117" spans="1:20" ht="78.75">
      <c r="A117" s="29" t="s">
        <v>94</v>
      </c>
      <c r="B117" s="16">
        <v>914</v>
      </c>
      <c r="C117" s="17" t="s">
        <v>176</v>
      </c>
      <c r="D117" s="17" t="s">
        <v>170</v>
      </c>
      <c r="E117" s="28" t="s">
        <v>95</v>
      </c>
      <c r="F117" s="16">
        <v>200</v>
      </c>
      <c r="G117" s="103">
        <v>240</v>
      </c>
      <c r="H117" s="103">
        <v>240</v>
      </c>
      <c r="I117" s="103">
        <v>240</v>
      </c>
    </row>
    <row r="118" spans="1:20" ht="15.75">
      <c r="A118" s="15" t="s">
        <v>96</v>
      </c>
      <c r="B118" s="16">
        <v>914</v>
      </c>
      <c r="C118" s="17" t="s">
        <v>176</v>
      </c>
      <c r="D118" s="17" t="s">
        <v>177</v>
      </c>
      <c r="E118" s="23"/>
      <c r="F118" s="16"/>
      <c r="G118" s="103">
        <f>G119</f>
        <v>144.84489000000002</v>
      </c>
      <c r="H118" s="103">
        <f t="shared" ref="H118:I118" si="13">H119</f>
        <v>0</v>
      </c>
      <c r="I118" s="103">
        <f t="shared" si="13"/>
        <v>0</v>
      </c>
    </row>
    <row r="119" spans="1:20" ht="75.75" customHeight="1">
      <c r="A119" s="45" t="s">
        <v>194</v>
      </c>
      <c r="B119" s="16">
        <v>914</v>
      </c>
      <c r="C119" s="17" t="s">
        <v>176</v>
      </c>
      <c r="D119" s="17" t="s">
        <v>177</v>
      </c>
      <c r="E119" s="23" t="s">
        <v>48</v>
      </c>
      <c r="F119" s="16"/>
      <c r="G119" s="103">
        <f>G120</f>
        <v>144.84489000000002</v>
      </c>
      <c r="H119" s="103">
        <f t="shared" ref="H119:I119" si="14">H120</f>
        <v>0</v>
      </c>
      <c r="I119" s="103">
        <f t="shared" si="14"/>
        <v>0</v>
      </c>
    </row>
    <row r="120" spans="1:20" ht="50.25" customHeight="1">
      <c r="A120" s="41" t="s">
        <v>97</v>
      </c>
      <c r="B120" s="16">
        <v>914</v>
      </c>
      <c r="C120" s="17" t="s">
        <v>176</v>
      </c>
      <c r="D120" s="17" t="s">
        <v>177</v>
      </c>
      <c r="E120" s="23" t="s">
        <v>98</v>
      </c>
      <c r="F120" s="16"/>
      <c r="G120" s="103">
        <f>G121+G124+G126</f>
        <v>144.84489000000002</v>
      </c>
      <c r="H120" s="103">
        <f t="shared" ref="H120:I120" si="15">H121+H124</f>
        <v>0</v>
      </c>
      <c r="I120" s="103">
        <f t="shared" si="15"/>
        <v>0</v>
      </c>
    </row>
    <row r="121" spans="1:20" ht="47.25">
      <c r="A121" s="20" t="s">
        <v>190</v>
      </c>
      <c r="B121" s="16">
        <v>914</v>
      </c>
      <c r="C121" s="17" t="s">
        <v>176</v>
      </c>
      <c r="D121" s="17" t="s">
        <v>177</v>
      </c>
      <c r="E121" s="23" t="s">
        <v>99</v>
      </c>
      <c r="F121" s="16"/>
      <c r="G121" s="103">
        <f>G122+G123</f>
        <v>0.5</v>
      </c>
      <c r="H121" s="103">
        <f t="shared" ref="H121:I121" si="16">H122+H123</f>
        <v>0</v>
      </c>
      <c r="I121" s="103">
        <f t="shared" si="16"/>
        <v>0</v>
      </c>
    </row>
    <row r="122" spans="1:20" s="6" customFormat="1" ht="63">
      <c r="A122" s="32" t="s">
        <v>179</v>
      </c>
      <c r="B122" s="16">
        <v>914</v>
      </c>
      <c r="C122" s="17" t="s">
        <v>176</v>
      </c>
      <c r="D122" s="17" t="s">
        <v>177</v>
      </c>
      <c r="E122" s="23" t="s">
        <v>100</v>
      </c>
      <c r="F122" s="16">
        <v>200</v>
      </c>
      <c r="G122" s="103">
        <v>0</v>
      </c>
      <c r="H122" s="103">
        <v>0</v>
      </c>
      <c r="I122" s="103">
        <v>0</v>
      </c>
    </row>
    <row r="123" spans="1:20" s="6" customFormat="1" ht="78.75">
      <c r="A123" s="67" t="s">
        <v>218</v>
      </c>
      <c r="B123" s="68">
        <v>914</v>
      </c>
      <c r="C123" s="69" t="s">
        <v>176</v>
      </c>
      <c r="D123" s="69" t="s">
        <v>177</v>
      </c>
      <c r="E123" s="70" t="s">
        <v>100</v>
      </c>
      <c r="F123" s="68">
        <v>500</v>
      </c>
      <c r="G123" s="103">
        <v>0.5</v>
      </c>
      <c r="H123" s="103">
        <v>0</v>
      </c>
      <c r="I123" s="103">
        <v>0</v>
      </c>
    </row>
    <row r="124" spans="1:20" s="6" customFormat="1" ht="63">
      <c r="A124" s="74" t="s">
        <v>227</v>
      </c>
      <c r="B124" s="68">
        <v>914</v>
      </c>
      <c r="C124" s="69" t="s">
        <v>176</v>
      </c>
      <c r="D124" s="69" t="s">
        <v>177</v>
      </c>
      <c r="E124" s="70" t="s">
        <v>228</v>
      </c>
      <c r="F124" s="68"/>
      <c r="G124" s="103">
        <f>G125</f>
        <v>94.344890000000007</v>
      </c>
      <c r="H124" s="103">
        <f t="shared" ref="H124:I124" si="17">H125</f>
        <v>0</v>
      </c>
      <c r="I124" s="103">
        <f t="shared" si="17"/>
        <v>0</v>
      </c>
    </row>
    <row r="125" spans="1:20" s="6" customFormat="1" ht="78.75">
      <c r="A125" s="67" t="s">
        <v>229</v>
      </c>
      <c r="B125" s="68">
        <v>914</v>
      </c>
      <c r="C125" s="69" t="s">
        <v>176</v>
      </c>
      <c r="D125" s="69" t="s">
        <v>177</v>
      </c>
      <c r="E125" s="70" t="s">
        <v>230</v>
      </c>
      <c r="F125" s="68">
        <v>800</v>
      </c>
      <c r="G125" s="103">
        <v>94.344890000000007</v>
      </c>
      <c r="H125" s="103">
        <v>0</v>
      </c>
      <c r="I125" s="103">
        <v>0</v>
      </c>
    </row>
    <row r="126" spans="1:20" s="6" customFormat="1" ht="31.5">
      <c r="A126" s="74" t="s">
        <v>233</v>
      </c>
      <c r="B126" s="68">
        <v>914</v>
      </c>
      <c r="C126" s="69" t="s">
        <v>176</v>
      </c>
      <c r="D126" s="69" t="s">
        <v>177</v>
      </c>
      <c r="E126" s="70" t="s">
        <v>234</v>
      </c>
      <c r="F126" s="68"/>
      <c r="G126" s="103">
        <f>G127</f>
        <v>50</v>
      </c>
      <c r="H126" s="103">
        <v>0</v>
      </c>
      <c r="I126" s="103">
        <v>0</v>
      </c>
    </row>
    <row r="127" spans="1:20" s="6" customFormat="1" ht="31.5">
      <c r="A127" s="67" t="s">
        <v>231</v>
      </c>
      <c r="B127" s="68">
        <v>914</v>
      </c>
      <c r="C127" s="69" t="s">
        <v>176</v>
      </c>
      <c r="D127" s="69" t="s">
        <v>177</v>
      </c>
      <c r="E127" s="70" t="s">
        <v>232</v>
      </c>
      <c r="F127" s="68">
        <v>800</v>
      </c>
      <c r="G127" s="103">
        <v>50</v>
      </c>
      <c r="H127" s="103">
        <v>0</v>
      </c>
      <c r="I127" s="103">
        <v>0</v>
      </c>
    </row>
    <row r="128" spans="1:20" ht="15.75">
      <c r="A128" s="29" t="s">
        <v>101</v>
      </c>
      <c r="B128" s="16">
        <v>914</v>
      </c>
      <c r="C128" s="17" t="s">
        <v>176</v>
      </c>
      <c r="D128" s="17" t="s">
        <v>171</v>
      </c>
      <c r="E128" s="21"/>
      <c r="F128" s="14"/>
      <c r="G128" s="103">
        <f>G129+G145+G150+G154</f>
        <v>21007.358409999997</v>
      </c>
      <c r="H128" s="103">
        <f>H129+H145+H150+H154</f>
        <v>33031.68</v>
      </c>
      <c r="I128" s="103">
        <f>I129+I145+I150+I154</f>
        <v>32308.67</v>
      </c>
    </row>
    <row r="129" spans="1:9" ht="78" customHeight="1">
      <c r="A129" s="39" t="s">
        <v>183</v>
      </c>
      <c r="B129" s="16">
        <v>914</v>
      </c>
      <c r="C129" s="17" t="s">
        <v>176</v>
      </c>
      <c r="D129" s="17" t="s">
        <v>171</v>
      </c>
      <c r="E129" s="23" t="s">
        <v>11</v>
      </c>
      <c r="F129" s="14"/>
      <c r="G129" s="103">
        <f>G130+G143</f>
        <v>12720.758409999999</v>
      </c>
      <c r="H129" s="103">
        <f t="shared" ref="H129:I129" si="18">H130+H143</f>
        <v>7672.08</v>
      </c>
      <c r="I129" s="103">
        <f t="shared" si="18"/>
        <v>8069.71</v>
      </c>
    </row>
    <row r="130" spans="1:9" ht="49.5" customHeight="1">
      <c r="A130" s="29" t="s">
        <v>12</v>
      </c>
      <c r="B130" s="16">
        <v>914</v>
      </c>
      <c r="C130" s="17" t="s">
        <v>176</v>
      </c>
      <c r="D130" s="17" t="s">
        <v>171</v>
      </c>
      <c r="E130" s="23" t="s">
        <v>72</v>
      </c>
      <c r="F130" s="16"/>
      <c r="G130" s="103">
        <f>G131+G138</f>
        <v>12470.758409999999</v>
      </c>
      <c r="H130" s="103">
        <f>H131+H138</f>
        <v>7622.08</v>
      </c>
      <c r="I130" s="103">
        <f>I131+I138</f>
        <v>8019.71</v>
      </c>
    </row>
    <row r="131" spans="1:9" ht="33.75" customHeight="1">
      <c r="A131" s="20" t="s">
        <v>73</v>
      </c>
      <c r="B131" s="52">
        <v>914</v>
      </c>
      <c r="C131" s="53" t="s">
        <v>176</v>
      </c>
      <c r="D131" s="53" t="s">
        <v>171</v>
      </c>
      <c r="E131" s="54" t="s">
        <v>74</v>
      </c>
      <c r="F131" s="52"/>
      <c r="G131" s="108">
        <f>G132+G134+G135+G136+G133</f>
        <v>10891.88841</v>
      </c>
      <c r="H131" s="108">
        <f>H132+H134+H135+H136+H133</f>
        <v>6043.21</v>
      </c>
      <c r="I131" s="108">
        <f>I132+I134+I135+I136+I133</f>
        <v>6440.84</v>
      </c>
    </row>
    <row r="132" spans="1:9" ht="61.5" customHeight="1">
      <c r="A132" s="42" t="s">
        <v>199</v>
      </c>
      <c r="B132" s="16">
        <v>914</v>
      </c>
      <c r="C132" s="17" t="s">
        <v>176</v>
      </c>
      <c r="D132" s="17" t="s">
        <v>171</v>
      </c>
      <c r="E132" s="23" t="s">
        <v>76</v>
      </c>
      <c r="F132" s="16">
        <v>200</v>
      </c>
      <c r="G132" s="103">
        <f>5642.8+2600+1313+1025.58841</f>
        <v>10581.38841</v>
      </c>
      <c r="H132" s="103">
        <v>6043.21</v>
      </c>
      <c r="I132" s="103">
        <v>6440.84</v>
      </c>
    </row>
    <row r="133" spans="1:9" s="6" customFormat="1" ht="15.75" hidden="1">
      <c r="A133" s="35"/>
      <c r="B133" s="33"/>
      <c r="C133" s="34"/>
      <c r="D133" s="34"/>
      <c r="E133" s="23"/>
      <c r="F133" s="33"/>
      <c r="G133" s="103"/>
      <c r="H133" s="103"/>
      <c r="I133" s="103"/>
    </row>
    <row r="134" spans="1:9" ht="15.75" hidden="1">
      <c r="A134" s="29"/>
      <c r="B134" s="16"/>
      <c r="C134" s="17"/>
      <c r="D134" s="17"/>
      <c r="E134" s="23"/>
      <c r="F134" s="16"/>
      <c r="G134" s="103"/>
      <c r="H134" s="103"/>
      <c r="I134" s="103"/>
    </row>
    <row r="135" spans="1:9" ht="0.75" hidden="1" customHeight="1" thickBot="1">
      <c r="A135" s="67" t="s">
        <v>102</v>
      </c>
      <c r="B135" s="68">
        <v>914</v>
      </c>
      <c r="C135" s="69" t="s">
        <v>176</v>
      </c>
      <c r="D135" s="69" t="s">
        <v>171</v>
      </c>
      <c r="E135" s="70" t="s">
        <v>103</v>
      </c>
      <c r="F135" s="68" t="s">
        <v>32</v>
      </c>
      <c r="G135" s="103">
        <v>0</v>
      </c>
      <c r="H135" s="103">
        <v>0</v>
      </c>
      <c r="I135" s="103">
        <v>0</v>
      </c>
    </row>
    <row r="136" spans="1:9" ht="33.75" customHeight="1">
      <c r="A136" s="67" t="s">
        <v>207</v>
      </c>
      <c r="B136" s="68">
        <v>914</v>
      </c>
      <c r="C136" s="69" t="s">
        <v>176</v>
      </c>
      <c r="D136" s="69" t="s">
        <v>171</v>
      </c>
      <c r="E136" s="70" t="s">
        <v>103</v>
      </c>
      <c r="F136" s="68" t="s">
        <v>32</v>
      </c>
      <c r="G136" s="103">
        <v>310.5</v>
      </c>
      <c r="H136" s="103">
        <v>0</v>
      </c>
      <c r="I136" s="103">
        <v>0</v>
      </c>
    </row>
    <row r="137" spans="1:9" s="6" customFormat="1" ht="35.25" customHeight="1">
      <c r="A137" s="71" t="s">
        <v>104</v>
      </c>
      <c r="B137" s="68">
        <v>914</v>
      </c>
      <c r="C137" s="69" t="s">
        <v>176</v>
      </c>
      <c r="D137" s="69" t="s">
        <v>171</v>
      </c>
      <c r="E137" s="72" t="s">
        <v>200</v>
      </c>
      <c r="F137" s="68"/>
      <c r="G137" s="108">
        <f>G138</f>
        <v>1578.87</v>
      </c>
      <c r="H137" s="108">
        <f t="shared" ref="H137:I137" si="19">H138</f>
        <v>1578.87</v>
      </c>
      <c r="I137" s="108">
        <f t="shared" si="19"/>
        <v>1578.87</v>
      </c>
    </row>
    <row r="138" spans="1:9" ht="48" customHeight="1">
      <c r="A138" s="51" t="s">
        <v>208</v>
      </c>
      <c r="B138" s="68">
        <v>914</v>
      </c>
      <c r="C138" s="69" t="s">
        <v>176</v>
      </c>
      <c r="D138" s="69" t="s">
        <v>171</v>
      </c>
      <c r="E138" s="70" t="s">
        <v>201</v>
      </c>
      <c r="F138" s="68">
        <v>600</v>
      </c>
      <c r="G138" s="103">
        <v>1578.87</v>
      </c>
      <c r="H138" s="103">
        <v>1578.87</v>
      </c>
      <c r="I138" s="103">
        <v>1578.87</v>
      </c>
    </row>
    <row r="139" spans="1:9" ht="0.75" hidden="1" customHeight="1" thickBot="1">
      <c r="A139" s="73" t="s">
        <v>78</v>
      </c>
      <c r="B139" s="68">
        <v>914</v>
      </c>
      <c r="C139" s="69" t="s">
        <v>176</v>
      </c>
      <c r="D139" s="69" t="s">
        <v>171</v>
      </c>
      <c r="E139" s="70" t="s">
        <v>79</v>
      </c>
      <c r="F139" s="68"/>
      <c r="G139" s="103">
        <v>0</v>
      </c>
      <c r="H139" s="103">
        <v>0</v>
      </c>
      <c r="I139" s="103">
        <v>0</v>
      </c>
    </row>
    <row r="140" spans="1:9" ht="47.25" hidden="1">
      <c r="A140" s="73" t="s">
        <v>87</v>
      </c>
      <c r="B140" s="68">
        <v>914</v>
      </c>
      <c r="C140" s="69" t="s">
        <v>176</v>
      </c>
      <c r="D140" s="69" t="s">
        <v>171</v>
      </c>
      <c r="E140" s="70" t="s">
        <v>88</v>
      </c>
      <c r="F140" s="68"/>
      <c r="G140" s="103">
        <v>0</v>
      </c>
      <c r="H140" s="103">
        <v>0</v>
      </c>
      <c r="I140" s="103">
        <v>0</v>
      </c>
    </row>
    <row r="141" spans="1:9" ht="31.5" hidden="1">
      <c r="A141" s="74" t="s">
        <v>105</v>
      </c>
      <c r="B141" s="68">
        <v>914</v>
      </c>
      <c r="C141" s="69" t="s">
        <v>176</v>
      </c>
      <c r="D141" s="69" t="s">
        <v>171</v>
      </c>
      <c r="E141" s="70" t="s">
        <v>106</v>
      </c>
      <c r="F141" s="68"/>
      <c r="G141" s="103">
        <v>0</v>
      </c>
      <c r="H141" s="103">
        <v>0</v>
      </c>
      <c r="I141" s="103">
        <v>0</v>
      </c>
    </row>
    <row r="142" spans="1:9" ht="47.25" hidden="1">
      <c r="A142" s="67" t="s">
        <v>107</v>
      </c>
      <c r="B142" s="68">
        <v>914</v>
      </c>
      <c r="C142" s="69" t="s">
        <v>176</v>
      </c>
      <c r="D142" s="69" t="s">
        <v>171</v>
      </c>
      <c r="E142" s="70" t="s">
        <v>108</v>
      </c>
      <c r="F142" s="68">
        <v>200</v>
      </c>
      <c r="G142" s="103">
        <v>0</v>
      </c>
      <c r="H142" s="103">
        <v>0</v>
      </c>
      <c r="I142" s="103">
        <v>0</v>
      </c>
    </row>
    <row r="143" spans="1:9" s="6" customFormat="1" ht="78.75">
      <c r="A143" s="73" t="s">
        <v>222</v>
      </c>
      <c r="B143" s="68">
        <v>914</v>
      </c>
      <c r="C143" s="69" t="s">
        <v>176</v>
      </c>
      <c r="D143" s="69" t="s">
        <v>171</v>
      </c>
      <c r="E143" s="70" t="s">
        <v>224</v>
      </c>
      <c r="F143" s="68"/>
      <c r="G143" s="103">
        <v>250</v>
      </c>
      <c r="H143" s="103">
        <v>50</v>
      </c>
      <c r="I143" s="103">
        <v>50</v>
      </c>
    </row>
    <row r="144" spans="1:9" s="56" customFormat="1" ht="47.25">
      <c r="A144" s="75" t="s">
        <v>225</v>
      </c>
      <c r="B144" s="76">
        <v>914</v>
      </c>
      <c r="C144" s="77" t="s">
        <v>176</v>
      </c>
      <c r="D144" s="77" t="s">
        <v>171</v>
      </c>
      <c r="E144" s="78" t="s">
        <v>223</v>
      </c>
      <c r="F144" s="76">
        <v>200</v>
      </c>
      <c r="G144" s="108">
        <v>250</v>
      </c>
      <c r="H144" s="108">
        <v>50</v>
      </c>
      <c r="I144" s="108">
        <v>50</v>
      </c>
    </row>
    <row r="145" spans="1:12" ht="82.5" customHeight="1">
      <c r="A145" s="79" t="s">
        <v>186</v>
      </c>
      <c r="B145" s="68">
        <v>914</v>
      </c>
      <c r="C145" s="69" t="s">
        <v>176</v>
      </c>
      <c r="D145" s="69" t="s">
        <v>171</v>
      </c>
      <c r="E145" s="70" t="s">
        <v>52</v>
      </c>
      <c r="F145" s="68"/>
      <c r="G145" s="103">
        <f t="shared" ref="G145:I146" si="20">G146</f>
        <v>4086.6</v>
      </c>
      <c r="H145" s="103">
        <f t="shared" si="20"/>
        <v>4159.6000000000004</v>
      </c>
      <c r="I145" s="103">
        <f t="shared" si="20"/>
        <v>4238.96</v>
      </c>
    </row>
    <row r="146" spans="1:12" ht="31.5">
      <c r="A146" s="67" t="s">
        <v>59</v>
      </c>
      <c r="B146" s="68">
        <v>914</v>
      </c>
      <c r="C146" s="69" t="s">
        <v>176</v>
      </c>
      <c r="D146" s="69" t="s">
        <v>171</v>
      </c>
      <c r="E146" s="70" t="s">
        <v>60</v>
      </c>
      <c r="F146" s="68"/>
      <c r="G146" s="103">
        <f t="shared" si="20"/>
        <v>4086.6</v>
      </c>
      <c r="H146" s="103">
        <f t="shared" si="20"/>
        <v>4159.6000000000004</v>
      </c>
      <c r="I146" s="103">
        <f t="shared" si="20"/>
        <v>4238.96</v>
      </c>
    </row>
    <row r="147" spans="1:12" ht="31.5">
      <c r="A147" s="74" t="s">
        <v>65</v>
      </c>
      <c r="B147" s="68">
        <v>914</v>
      </c>
      <c r="C147" s="69" t="s">
        <v>176</v>
      </c>
      <c r="D147" s="69" t="s">
        <v>171</v>
      </c>
      <c r="E147" s="70" t="s">
        <v>66</v>
      </c>
      <c r="F147" s="68"/>
      <c r="G147" s="103">
        <f>G148+G149</f>
        <v>4086.6</v>
      </c>
      <c r="H147" s="103">
        <f>H148+H149</f>
        <v>4159.6000000000004</v>
      </c>
      <c r="I147" s="103">
        <f>I148+I149</f>
        <v>4238.96</v>
      </c>
      <c r="J147" s="7"/>
      <c r="K147" s="7"/>
      <c r="L147" s="7"/>
    </row>
    <row r="148" spans="1:12" ht="63">
      <c r="A148" s="49" t="s">
        <v>203</v>
      </c>
      <c r="B148" s="68">
        <v>914</v>
      </c>
      <c r="C148" s="69" t="s">
        <v>176</v>
      </c>
      <c r="D148" s="69" t="s">
        <v>171</v>
      </c>
      <c r="E148" s="70" t="s">
        <v>110</v>
      </c>
      <c r="F148" s="68" t="s">
        <v>32</v>
      </c>
      <c r="G148" s="103">
        <f>810+75</f>
        <v>885</v>
      </c>
      <c r="H148" s="103">
        <f>883+75</f>
        <v>958</v>
      </c>
      <c r="I148" s="103">
        <f>962.36+75</f>
        <v>1037.3600000000001</v>
      </c>
      <c r="J148" s="7"/>
      <c r="K148" s="8"/>
      <c r="L148" s="7"/>
    </row>
    <row r="149" spans="1:12" s="5" customFormat="1" ht="49.5" customHeight="1">
      <c r="A149" s="67" t="s">
        <v>109</v>
      </c>
      <c r="B149" s="68">
        <v>914</v>
      </c>
      <c r="C149" s="69" t="s">
        <v>176</v>
      </c>
      <c r="D149" s="69" t="s">
        <v>171</v>
      </c>
      <c r="E149" s="80" t="s">
        <v>204</v>
      </c>
      <c r="F149" s="68" t="s">
        <v>32</v>
      </c>
      <c r="G149" s="103">
        <v>3201.6</v>
      </c>
      <c r="H149" s="103">
        <v>3201.6</v>
      </c>
      <c r="I149" s="103">
        <v>3201.6</v>
      </c>
      <c r="J149" s="7"/>
      <c r="K149" s="7"/>
      <c r="L149" s="7"/>
    </row>
    <row r="150" spans="1:12" s="1" customFormat="1" ht="112.5" customHeight="1">
      <c r="A150" s="67" t="s">
        <v>191</v>
      </c>
      <c r="B150" s="68">
        <v>914</v>
      </c>
      <c r="C150" s="69" t="s">
        <v>176</v>
      </c>
      <c r="D150" s="69" t="s">
        <v>171</v>
      </c>
      <c r="E150" s="70" t="s">
        <v>154</v>
      </c>
      <c r="F150" s="68"/>
      <c r="G150" s="103">
        <f>G152+G153</f>
        <v>0</v>
      </c>
      <c r="H150" s="103">
        <f>H152+H153</f>
        <v>21200</v>
      </c>
      <c r="I150" s="103">
        <f>I152+I153</f>
        <v>20000</v>
      </c>
    </row>
    <row r="151" spans="1:12" s="56" customFormat="1" ht="47.25">
      <c r="A151" s="74" t="s">
        <v>157</v>
      </c>
      <c r="B151" s="76">
        <v>914</v>
      </c>
      <c r="C151" s="77" t="s">
        <v>176</v>
      </c>
      <c r="D151" s="77" t="s">
        <v>171</v>
      </c>
      <c r="E151" s="78" t="s">
        <v>163</v>
      </c>
      <c r="F151" s="76"/>
      <c r="G151" s="108">
        <f>G152+G153</f>
        <v>0</v>
      </c>
      <c r="H151" s="108">
        <f>H152+H153</f>
        <v>21200</v>
      </c>
      <c r="I151" s="108">
        <f>I152+I153</f>
        <v>20000</v>
      </c>
    </row>
    <row r="152" spans="1:12" s="2" customFormat="1" ht="49.5" customHeight="1">
      <c r="A152" s="67" t="s">
        <v>181</v>
      </c>
      <c r="B152" s="68">
        <v>914</v>
      </c>
      <c r="C152" s="69" t="s">
        <v>176</v>
      </c>
      <c r="D152" s="69" t="s">
        <v>171</v>
      </c>
      <c r="E152" s="70" t="s">
        <v>197</v>
      </c>
      <c r="F152" s="68">
        <v>200</v>
      </c>
      <c r="G152" s="103">
        <v>0</v>
      </c>
      <c r="H152" s="103">
        <v>21200</v>
      </c>
      <c r="I152" s="103">
        <v>20000</v>
      </c>
    </row>
    <row r="153" spans="1:12" s="1" customFormat="1" ht="33" hidden="1" customHeight="1">
      <c r="A153" s="67"/>
      <c r="B153" s="68"/>
      <c r="C153" s="69"/>
      <c r="D153" s="69"/>
      <c r="E153" s="70"/>
      <c r="F153" s="68"/>
      <c r="G153" s="103">
        <v>0</v>
      </c>
      <c r="H153" s="103">
        <v>0</v>
      </c>
      <c r="I153" s="103">
        <v>0</v>
      </c>
    </row>
    <row r="154" spans="1:12" s="6" customFormat="1" ht="84.75" customHeight="1">
      <c r="A154" s="67" t="s">
        <v>206</v>
      </c>
      <c r="B154" s="68">
        <v>914</v>
      </c>
      <c r="C154" s="69" t="s">
        <v>176</v>
      </c>
      <c r="D154" s="69" t="s">
        <v>171</v>
      </c>
      <c r="E154" s="70" t="s">
        <v>165</v>
      </c>
      <c r="F154" s="68"/>
      <c r="G154" s="103">
        <f>G156+G157</f>
        <v>4200</v>
      </c>
      <c r="H154" s="103">
        <f>H156+H157</f>
        <v>0</v>
      </c>
      <c r="I154" s="103">
        <f>I156+I157</f>
        <v>0</v>
      </c>
    </row>
    <row r="155" spans="1:12" s="56" customFormat="1" ht="47.25" customHeight="1">
      <c r="A155" s="74" t="s">
        <v>166</v>
      </c>
      <c r="B155" s="76">
        <v>914</v>
      </c>
      <c r="C155" s="77" t="s">
        <v>176</v>
      </c>
      <c r="D155" s="77" t="s">
        <v>171</v>
      </c>
      <c r="E155" s="78" t="s">
        <v>169</v>
      </c>
      <c r="F155" s="76"/>
      <c r="G155" s="108">
        <f>G156+G157</f>
        <v>4200</v>
      </c>
      <c r="H155" s="108">
        <f>H156+H157</f>
        <v>0</v>
      </c>
      <c r="I155" s="108">
        <f>I156+I157</f>
        <v>0</v>
      </c>
    </row>
    <row r="156" spans="1:12" s="6" customFormat="1" ht="0.75" hidden="1" customHeight="1" thickBot="1">
      <c r="A156" s="67" t="s">
        <v>158</v>
      </c>
      <c r="B156" s="68">
        <v>914</v>
      </c>
      <c r="C156" s="69" t="s">
        <v>176</v>
      </c>
      <c r="D156" s="69" t="s">
        <v>171</v>
      </c>
      <c r="E156" s="70" t="s">
        <v>164</v>
      </c>
      <c r="F156" s="68" t="s">
        <v>32</v>
      </c>
      <c r="G156" s="103">
        <v>0</v>
      </c>
      <c r="H156" s="103">
        <v>0</v>
      </c>
      <c r="I156" s="103">
        <v>0</v>
      </c>
    </row>
    <row r="157" spans="1:12" s="6" customFormat="1" ht="94.5">
      <c r="A157" s="67" t="s">
        <v>167</v>
      </c>
      <c r="B157" s="68">
        <v>914</v>
      </c>
      <c r="C157" s="69" t="s">
        <v>176</v>
      </c>
      <c r="D157" s="69" t="s">
        <v>171</v>
      </c>
      <c r="E157" s="70" t="s">
        <v>168</v>
      </c>
      <c r="F157" s="68" t="s">
        <v>32</v>
      </c>
      <c r="G157" s="103">
        <v>4200</v>
      </c>
      <c r="H157" s="103">
        <v>0</v>
      </c>
      <c r="I157" s="103">
        <v>0</v>
      </c>
    </row>
    <row r="158" spans="1:12" ht="0.75" hidden="1" customHeight="1" thickBot="1">
      <c r="A158" s="73" t="s">
        <v>111</v>
      </c>
      <c r="B158" s="68">
        <v>914</v>
      </c>
      <c r="C158" s="69">
        <v>5</v>
      </c>
      <c r="D158" s="69">
        <v>5</v>
      </c>
      <c r="E158" s="81"/>
      <c r="F158" s="68"/>
      <c r="G158" s="103">
        <f t="shared" ref="G158:I160" si="21">G159</f>
        <v>0</v>
      </c>
      <c r="H158" s="103">
        <f t="shared" si="21"/>
        <v>0</v>
      </c>
      <c r="I158" s="103">
        <f t="shared" si="21"/>
        <v>0</v>
      </c>
    </row>
    <row r="159" spans="1:12" ht="63" hidden="1">
      <c r="A159" s="73" t="s">
        <v>47</v>
      </c>
      <c r="B159" s="68">
        <v>914</v>
      </c>
      <c r="C159" s="69">
        <v>5</v>
      </c>
      <c r="D159" s="69">
        <v>5</v>
      </c>
      <c r="E159" s="70" t="s">
        <v>48</v>
      </c>
      <c r="F159" s="68"/>
      <c r="G159" s="103">
        <f t="shared" si="21"/>
        <v>0</v>
      </c>
      <c r="H159" s="103">
        <f t="shared" si="21"/>
        <v>0</v>
      </c>
      <c r="I159" s="103">
        <f t="shared" si="21"/>
        <v>0</v>
      </c>
    </row>
    <row r="160" spans="1:12" ht="48.75" hidden="1" customHeight="1" thickBot="1">
      <c r="A160" s="67" t="s">
        <v>97</v>
      </c>
      <c r="B160" s="68">
        <v>914</v>
      </c>
      <c r="C160" s="69">
        <v>5</v>
      </c>
      <c r="D160" s="69">
        <v>5</v>
      </c>
      <c r="E160" s="70" t="s">
        <v>98</v>
      </c>
      <c r="F160" s="82"/>
      <c r="G160" s="103">
        <f t="shared" si="21"/>
        <v>0</v>
      </c>
      <c r="H160" s="103">
        <f t="shared" si="21"/>
        <v>0</v>
      </c>
      <c r="I160" s="103">
        <f t="shared" si="21"/>
        <v>0</v>
      </c>
    </row>
    <row r="161" spans="1:9" ht="47.25" hidden="1">
      <c r="A161" s="74" t="s">
        <v>112</v>
      </c>
      <c r="B161" s="68">
        <v>914</v>
      </c>
      <c r="C161" s="69">
        <v>5</v>
      </c>
      <c r="D161" s="69">
        <v>5</v>
      </c>
      <c r="E161" s="70" t="s">
        <v>113</v>
      </c>
      <c r="F161" s="68"/>
      <c r="G161" s="103">
        <f>G162+G163</f>
        <v>0</v>
      </c>
      <c r="H161" s="103">
        <f>H162+H163</f>
        <v>0</v>
      </c>
      <c r="I161" s="103">
        <f>I162+I163</f>
        <v>0</v>
      </c>
    </row>
    <row r="162" spans="1:9" ht="78.75" hidden="1">
      <c r="A162" s="67" t="s">
        <v>114</v>
      </c>
      <c r="B162" s="68">
        <v>914</v>
      </c>
      <c r="C162" s="69">
        <v>5</v>
      </c>
      <c r="D162" s="69">
        <v>5</v>
      </c>
      <c r="E162" s="70" t="s">
        <v>115</v>
      </c>
      <c r="F162" s="68" t="s">
        <v>116</v>
      </c>
      <c r="G162" s="103">
        <v>0</v>
      </c>
      <c r="H162" s="103">
        <v>0</v>
      </c>
      <c r="I162" s="103">
        <v>0</v>
      </c>
    </row>
    <row r="163" spans="1:9" ht="31.5" hidden="1">
      <c r="A163" s="67" t="s">
        <v>117</v>
      </c>
      <c r="B163" s="68">
        <v>914</v>
      </c>
      <c r="C163" s="69">
        <v>5</v>
      </c>
      <c r="D163" s="69">
        <v>5</v>
      </c>
      <c r="E163" s="70" t="s">
        <v>118</v>
      </c>
      <c r="F163" s="68">
        <v>800</v>
      </c>
      <c r="G163" s="103">
        <v>0</v>
      </c>
      <c r="H163" s="103">
        <v>0</v>
      </c>
      <c r="I163" s="103">
        <v>0</v>
      </c>
    </row>
    <row r="164" spans="1:9" ht="15.75">
      <c r="A164" s="73" t="s">
        <v>119</v>
      </c>
      <c r="B164" s="68">
        <v>914</v>
      </c>
      <c r="C164" s="69" t="s">
        <v>175</v>
      </c>
      <c r="D164" s="69"/>
      <c r="E164" s="68"/>
      <c r="F164" s="68"/>
      <c r="G164" s="103">
        <f t="shared" ref="G164:I167" si="22">G165</f>
        <v>13787.93</v>
      </c>
      <c r="H164" s="103">
        <f t="shared" si="22"/>
        <v>13787.93</v>
      </c>
      <c r="I164" s="103">
        <f t="shared" si="22"/>
        <v>13787.93</v>
      </c>
    </row>
    <row r="165" spans="1:9" ht="15.75">
      <c r="A165" s="73" t="s">
        <v>120</v>
      </c>
      <c r="B165" s="83">
        <v>914</v>
      </c>
      <c r="C165" s="84" t="s">
        <v>175</v>
      </c>
      <c r="D165" s="85" t="s">
        <v>170</v>
      </c>
      <c r="E165" s="81"/>
      <c r="F165" s="81"/>
      <c r="G165" s="103">
        <f t="shared" si="22"/>
        <v>13787.93</v>
      </c>
      <c r="H165" s="103">
        <f t="shared" si="22"/>
        <v>13787.93</v>
      </c>
      <c r="I165" s="103">
        <f t="shared" si="22"/>
        <v>13787.93</v>
      </c>
    </row>
    <row r="166" spans="1:9" ht="63" customHeight="1">
      <c r="A166" s="67" t="s">
        <v>192</v>
      </c>
      <c r="B166" s="68">
        <v>914</v>
      </c>
      <c r="C166" s="84" t="s">
        <v>175</v>
      </c>
      <c r="D166" s="85" t="s">
        <v>170</v>
      </c>
      <c r="E166" s="68" t="s">
        <v>121</v>
      </c>
      <c r="F166" s="68"/>
      <c r="G166" s="103">
        <f t="shared" si="22"/>
        <v>13787.93</v>
      </c>
      <c r="H166" s="103">
        <f t="shared" si="22"/>
        <v>13787.93</v>
      </c>
      <c r="I166" s="103">
        <f t="shared" si="22"/>
        <v>13787.93</v>
      </c>
    </row>
    <row r="167" spans="1:9" ht="47.25">
      <c r="A167" s="86" t="s">
        <v>122</v>
      </c>
      <c r="B167" s="68">
        <v>914</v>
      </c>
      <c r="C167" s="84" t="s">
        <v>175</v>
      </c>
      <c r="D167" s="85" t="s">
        <v>170</v>
      </c>
      <c r="E167" s="68" t="s">
        <v>123</v>
      </c>
      <c r="F167" s="68"/>
      <c r="G167" s="103">
        <f>G168</f>
        <v>13787.93</v>
      </c>
      <c r="H167" s="103">
        <f t="shared" si="22"/>
        <v>13787.93</v>
      </c>
      <c r="I167" s="103">
        <f t="shared" si="22"/>
        <v>13787.93</v>
      </c>
    </row>
    <row r="168" spans="1:9" ht="31.5">
      <c r="A168" s="74" t="s">
        <v>124</v>
      </c>
      <c r="B168" s="68">
        <v>914</v>
      </c>
      <c r="C168" s="84" t="s">
        <v>175</v>
      </c>
      <c r="D168" s="85" t="s">
        <v>170</v>
      </c>
      <c r="E168" s="68" t="s">
        <v>125</v>
      </c>
      <c r="F168" s="68"/>
      <c r="G168" s="103">
        <f>G169+G173</f>
        <v>13787.93</v>
      </c>
      <c r="H168" s="103">
        <f t="shared" ref="H168:I168" si="23">H169+H173</f>
        <v>13787.93</v>
      </c>
      <c r="I168" s="103">
        <f t="shared" si="23"/>
        <v>13787.93</v>
      </c>
    </row>
    <row r="169" spans="1:9" s="6" customFormat="1" ht="99.75" customHeight="1">
      <c r="A169" s="67" t="s">
        <v>219</v>
      </c>
      <c r="B169" s="68">
        <v>914</v>
      </c>
      <c r="C169" s="84" t="s">
        <v>175</v>
      </c>
      <c r="D169" s="85" t="s">
        <v>170</v>
      </c>
      <c r="E169" s="68" t="s">
        <v>126</v>
      </c>
      <c r="F169" s="68">
        <v>500</v>
      </c>
      <c r="G169" s="103">
        <v>8357.6299999999992</v>
      </c>
      <c r="H169" s="103">
        <v>8357.6299999999992</v>
      </c>
      <c r="I169" s="103">
        <v>8357.6299999999992</v>
      </c>
    </row>
    <row r="170" spans="1:9" ht="36.75" customHeight="1">
      <c r="A170" s="74" t="s">
        <v>127</v>
      </c>
      <c r="B170" s="68">
        <v>914</v>
      </c>
      <c r="C170" s="84" t="s">
        <v>175</v>
      </c>
      <c r="D170" s="85" t="s">
        <v>170</v>
      </c>
      <c r="E170" s="68" t="s">
        <v>128</v>
      </c>
      <c r="F170" s="68"/>
      <c r="G170" s="103">
        <f>G171+G172+G173+G174+G175</f>
        <v>5430.3</v>
      </c>
      <c r="H170" s="103">
        <f>H171+H172+H173+H174+H175</f>
        <v>5430.3</v>
      </c>
      <c r="I170" s="103">
        <f>I171+I172+I173+I174+I175</f>
        <v>5430.3</v>
      </c>
    </row>
    <row r="171" spans="1:9" ht="15.75" hidden="1">
      <c r="A171" s="29"/>
      <c r="B171" s="16"/>
      <c r="C171" s="22"/>
      <c r="D171" s="31"/>
      <c r="E171" s="16"/>
      <c r="F171" s="16"/>
      <c r="G171" s="103"/>
      <c r="H171" s="103"/>
      <c r="I171" s="103"/>
    </row>
    <row r="172" spans="1:9" ht="15.75" hidden="1">
      <c r="A172" s="29"/>
      <c r="B172" s="16"/>
      <c r="C172" s="22"/>
      <c r="D172" s="31"/>
      <c r="E172" s="16"/>
      <c r="F172" s="16"/>
      <c r="G172" s="103"/>
      <c r="H172" s="103"/>
      <c r="I172" s="103"/>
    </row>
    <row r="173" spans="1:9" ht="81" customHeight="1">
      <c r="A173" s="60" t="s">
        <v>182</v>
      </c>
      <c r="B173" s="16">
        <v>914</v>
      </c>
      <c r="C173" s="22" t="s">
        <v>175</v>
      </c>
      <c r="D173" s="31" t="s">
        <v>170</v>
      </c>
      <c r="E173" s="16" t="s">
        <v>129</v>
      </c>
      <c r="F173" s="16">
        <v>500</v>
      </c>
      <c r="G173" s="103">
        <v>5430.3</v>
      </c>
      <c r="H173" s="103">
        <v>5430.3</v>
      </c>
      <c r="I173" s="103">
        <v>5430.3</v>
      </c>
    </row>
    <row r="174" spans="1:9" ht="47.25" hidden="1">
      <c r="A174" s="15" t="s">
        <v>130</v>
      </c>
      <c r="B174" s="16">
        <v>914</v>
      </c>
      <c r="C174" s="17">
        <v>8</v>
      </c>
      <c r="D174" s="17">
        <v>1</v>
      </c>
      <c r="E174" s="16" t="s">
        <v>155</v>
      </c>
      <c r="F174" s="16">
        <v>200</v>
      </c>
      <c r="G174" s="103">
        <v>0</v>
      </c>
      <c r="H174" s="103">
        <v>0</v>
      </c>
      <c r="I174" s="103">
        <v>0</v>
      </c>
    </row>
    <row r="175" spans="1:9" s="3" customFormat="1" ht="47.25" hidden="1">
      <c r="A175" s="15" t="s">
        <v>130</v>
      </c>
      <c r="B175" s="16">
        <v>914</v>
      </c>
      <c r="C175" s="17">
        <v>8</v>
      </c>
      <c r="D175" s="17">
        <v>1</v>
      </c>
      <c r="E175" s="16" t="s">
        <v>155</v>
      </c>
      <c r="F175" s="16">
        <v>500</v>
      </c>
      <c r="G175" s="103">
        <v>0</v>
      </c>
      <c r="H175" s="103">
        <v>0</v>
      </c>
      <c r="I175" s="103">
        <v>0</v>
      </c>
    </row>
    <row r="176" spans="1:9" ht="15.75">
      <c r="A176" s="15" t="s">
        <v>131</v>
      </c>
      <c r="B176" s="16">
        <v>914</v>
      </c>
      <c r="C176" s="17">
        <v>10</v>
      </c>
      <c r="D176" s="17"/>
      <c r="E176" s="16"/>
      <c r="F176" s="16"/>
      <c r="G176" s="103">
        <f>G177</f>
        <v>372.53000000000003</v>
      </c>
      <c r="H176" s="103">
        <f t="shared" ref="H176:I176" si="24">H177</f>
        <v>396.14</v>
      </c>
      <c r="I176" s="103">
        <f t="shared" si="24"/>
        <v>396.14</v>
      </c>
    </row>
    <row r="177" spans="1:9" ht="15.75">
      <c r="A177" s="15" t="s">
        <v>132</v>
      </c>
      <c r="B177" s="16">
        <v>914</v>
      </c>
      <c r="C177" s="17">
        <v>10</v>
      </c>
      <c r="D177" s="17" t="s">
        <v>170</v>
      </c>
      <c r="E177" s="16"/>
      <c r="F177" s="16"/>
      <c r="G177" s="103">
        <f t="shared" ref="G177:I180" si="25">G178</f>
        <v>372.53000000000003</v>
      </c>
      <c r="H177" s="103">
        <f t="shared" si="25"/>
        <v>396.14</v>
      </c>
      <c r="I177" s="103">
        <f t="shared" si="25"/>
        <v>396.14</v>
      </c>
    </row>
    <row r="178" spans="1:9" ht="78.75" customHeight="1">
      <c r="A178" s="46" t="s">
        <v>184</v>
      </c>
      <c r="B178" s="16">
        <v>914</v>
      </c>
      <c r="C178" s="17">
        <v>10</v>
      </c>
      <c r="D178" s="17" t="s">
        <v>170</v>
      </c>
      <c r="E178" s="16" t="s">
        <v>11</v>
      </c>
      <c r="F178" s="16"/>
      <c r="G178" s="103">
        <f t="shared" si="25"/>
        <v>372.53000000000003</v>
      </c>
      <c r="H178" s="103">
        <f t="shared" si="25"/>
        <v>396.14</v>
      </c>
      <c r="I178" s="103">
        <f t="shared" si="25"/>
        <v>396.14</v>
      </c>
    </row>
    <row r="179" spans="1:9" ht="31.5">
      <c r="A179" s="15" t="s">
        <v>133</v>
      </c>
      <c r="B179" s="16">
        <v>914</v>
      </c>
      <c r="C179" s="17">
        <v>10</v>
      </c>
      <c r="D179" s="17" t="s">
        <v>170</v>
      </c>
      <c r="E179" s="16" t="s">
        <v>134</v>
      </c>
      <c r="F179" s="16"/>
      <c r="G179" s="103">
        <f>G180+G185</f>
        <v>372.53000000000003</v>
      </c>
      <c r="H179" s="103">
        <f t="shared" ref="H179:I179" si="26">H180+H185</f>
        <v>396.14</v>
      </c>
      <c r="I179" s="103">
        <f t="shared" si="26"/>
        <v>396.14</v>
      </c>
    </row>
    <row r="180" spans="1:9" ht="47.25">
      <c r="A180" s="20" t="s">
        <v>135</v>
      </c>
      <c r="B180" s="16">
        <v>914</v>
      </c>
      <c r="C180" s="17">
        <v>10</v>
      </c>
      <c r="D180" s="17" t="s">
        <v>170</v>
      </c>
      <c r="E180" s="16" t="s">
        <v>136</v>
      </c>
      <c r="F180" s="16"/>
      <c r="G180" s="103">
        <f t="shared" si="25"/>
        <v>283.29000000000002</v>
      </c>
      <c r="H180" s="103">
        <f t="shared" si="25"/>
        <v>298.87</v>
      </c>
      <c r="I180" s="103">
        <f t="shared" si="25"/>
        <v>298.87</v>
      </c>
    </row>
    <row r="181" spans="1:9" ht="48" customHeight="1">
      <c r="A181" s="29" t="s">
        <v>137</v>
      </c>
      <c r="B181" s="16">
        <v>914</v>
      </c>
      <c r="C181" s="31">
        <v>10</v>
      </c>
      <c r="D181" s="31" t="s">
        <v>170</v>
      </c>
      <c r="E181" s="16" t="s">
        <v>138</v>
      </c>
      <c r="F181" s="16">
        <v>300</v>
      </c>
      <c r="G181" s="103">
        <v>283.29000000000002</v>
      </c>
      <c r="H181" s="103">
        <v>298.87</v>
      </c>
      <c r="I181" s="103">
        <v>298.87</v>
      </c>
    </row>
    <row r="182" spans="1:9" ht="23.25" customHeight="1">
      <c r="A182" s="27" t="s">
        <v>139</v>
      </c>
      <c r="B182" s="16">
        <v>914</v>
      </c>
      <c r="C182" s="17">
        <v>10</v>
      </c>
      <c r="D182" s="17" t="s">
        <v>178</v>
      </c>
      <c r="E182" s="16"/>
      <c r="F182" s="16"/>
      <c r="G182" s="103">
        <f t="shared" ref="G182:I185" si="27">G183</f>
        <v>89.24</v>
      </c>
      <c r="H182" s="103">
        <f t="shared" si="27"/>
        <v>97.27</v>
      </c>
      <c r="I182" s="103">
        <f t="shared" si="27"/>
        <v>97.27</v>
      </c>
    </row>
    <row r="183" spans="1:9" ht="78" customHeight="1">
      <c r="A183" s="39" t="s">
        <v>184</v>
      </c>
      <c r="B183" s="16">
        <v>914</v>
      </c>
      <c r="C183" s="17">
        <v>10</v>
      </c>
      <c r="D183" s="17" t="s">
        <v>178</v>
      </c>
      <c r="E183" s="16" t="s">
        <v>11</v>
      </c>
      <c r="F183" s="16"/>
      <c r="G183" s="103">
        <f t="shared" si="27"/>
        <v>89.24</v>
      </c>
      <c r="H183" s="103">
        <f t="shared" si="27"/>
        <v>97.27</v>
      </c>
      <c r="I183" s="103">
        <f t="shared" si="27"/>
        <v>97.27</v>
      </c>
    </row>
    <row r="184" spans="1:9" ht="31.5">
      <c r="A184" s="27" t="s">
        <v>133</v>
      </c>
      <c r="B184" s="16">
        <v>914</v>
      </c>
      <c r="C184" s="17">
        <v>10</v>
      </c>
      <c r="D184" s="17" t="s">
        <v>178</v>
      </c>
      <c r="E184" s="16" t="s">
        <v>134</v>
      </c>
      <c r="F184" s="16"/>
      <c r="G184" s="103">
        <f t="shared" si="27"/>
        <v>89.24</v>
      </c>
      <c r="H184" s="103">
        <f t="shared" si="27"/>
        <v>97.27</v>
      </c>
      <c r="I184" s="103">
        <f t="shared" si="27"/>
        <v>97.27</v>
      </c>
    </row>
    <row r="185" spans="1:9" ht="30.75" customHeight="1">
      <c r="A185" s="20" t="s">
        <v>140</v>
      </c>
      <c r="B185" s="16">
        <v>914</v>
      </c>
      <c r="C185" s="17">
        <v>10</v>
      </c>
      <c r="D185" s="17" t="s">
        <v>178</v>
      </c>
      <c r="E185" s="16" t="s">
        <v>141</v>
      </c>
      <c r="F185" s="16"/>
      <c r="G185" s="103">
        <f t="shared" si="27"/>
        <v>89.24</v>
      </c>
      <c r="H185" s="103">
        <f t="shared" si="27"/>
        <v>97.27</v>
      </c>
      <c r="I185" s="103">
        <f t="shared" si="27"/>
        <v>97.27</v>
      </c>
    </row>
    <row r="186" spans="1:9" ht="35.25" customHeight="1">
      <c r="A186" s="29" t="s">
        <v>142</v>
      </c>
      <c r="B186" s="16">
        <v>914</v>
      </c>
      <c r="C186" s="17">
        <v>10</v>
      </c>
      <c r="D186" s="17" t="s">
        <v>178</v>
      </c>
      <c r="E186" s="16" t="s">
        <v>143</v>
      </c>
      <c r="F186" s="16">
        <v>300</v>
      </c>
      <c r="G186" s="103">
        <v>89.24</v>
      </c>
      <c r="H186" s="103">
        <v>97.27</v>
      </c>
      <c r="I186" s="103">
        <v>97.27</v>
      </c>
    </row>
  </sheetData>
  <mergeCells count="102"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  <mergeCell ref="G42:G43"/>
    <mergeCell ref="G37:G41"/>
    <mergeCell ref="E24:E30"/>
    <mergeCell ref="E31:E35"/>
    <mergeCell ref="G24:G30"/>
    <mergeCell ref="G31:G35"/>
    <mergeCell ref="E37:E41"/>
    <mergeCell ref="E42:E43"/>
    <mergeCell ref="A31:A35"/>
    <mergeCell ref="B31:B35"/>
    <mergeCell ref="C31:C35"/>
    <mergeCell ref="D31:D35"/>
    <mergeCell ref="F31:F35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F73:F74"/>
    <mergeCell ref="G3:I3"/>
    <mergeCell ref="G4:I4"/>
    <mergeCell ref="B5:I5"/>
    <mergeCell ref="G6:I6"/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  <mergeCell ref="H42:H43"/>
    <mergeCell ref="H44:H45"/>
    <mergeCell ref="H46:H51"/>
    <mergeCell ref="G73:G74"/>
  </mergeCells>
  <pageMargins left="0.31496062992125984" right="0.11811023622047245" top="0.35433070866141736" bottom="0.15748031496062992" header="0" footer="0"/>
  <pageSetup paperSize="9" scale="70" firstPageNumber="34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2023-11-23T07:13:06Z</dcterms:modified>
</cp:coreProperties>
</file>