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</sheets>
  <definedNames>
    <definedName name="_GoBack" localSheetId="0">Лист1!$A$112</definedName>
  </definedNames>
  <calcPr calcId="124519"/>
</workbook>
</file>

<file path=xl/calcChain.xml><?xml version="1.0" encoding="utf-8"?>
<calcChain xmlns="http://schemas.openxmlformats.org/spreadsheetml/2006/main">
  <c r="F132" i="1"/>
  <c r="G103"/>
  <c r="G132"/>
  <c r="H169"/>
  <c r="H168" s="1"/>
  <c r="H167" s="1"/>
  <c r="H166" s="1"/>
  <c r="G169"/>
  <c r="F169"/>
  <c r="G168"/>
  <c r="G167" s="1"/>
  <c r="G166" s="1"/>
  <c r="F168"/>
  <c r="F167" s="1"/>
  <c r="F166" s="1"/>
  <c r="F94"/>
  <c r="F124"/>
  <c r="F36"/>
  <c r="F97"/>
  <c r="H52"/>
  <c r="H51" s="1"/>
  <c r="G52"/>
  <c r="G51" s="1"/>
  <c r="F52"/>
  <c r="F51" s="1"/>
  <c r="H126"/>
  <c r="G126"/>
  <c r="F126"/>
  <c r="F151"/>
  <c r="G113"/>
  <c r="G115"/>
  <c r="H149" l="1"/>
  <c r="G149"/>
  <c r="F149"/>
  <c r="H123"/>
  <c r="H122" s="1"/>
  <c r="H121" s="1"/>
  <c r="G123"/>
  <c r="G122" s="1"/>
  <c r="G121" s="1"/>
  <c r="F123"/>
  <c r="F122" s="1"/>
  <c r="F121" s="1"/>
  <c r="H177"/>
  <c r="G177"/>
  <c r="H87" l="1"/>
  <c r="G87"/>
  <c r="F87"/>
  <c r="F157"/>
  <c r="H117"/>
  <c r="G117"/>
  <c r="F117"/>
  <c r="H119"/>
  <c r="G119"/>
  <c r="F119"/>
  <c r="H73"/>
  <c r="G73"/>
  <c r="F73"/>
  <c r="H144" l="1"/>
  <c r="H143" s="1"/>
  <c r="G144"/>
  <c r="G143" s="1"/>
  <c r="F144"/>
  <c r="F143" s="1"/>
  <c r="H175" l="1"/>
  <c r="G175"/>
  <c r="F175"/>
  <c r="H114"/>
  <c r="G114"/>
  <c r="F114"/>
  <c r="F18" l="1"/>
  <c r="G18"/>
  <c r="H18"/>
  <c r="H157" l="1"/>
  <c r="H131"/>
  <c r="H130" s="1"/>
  <c r="H129" s="1"/>
  <c r="G131"/>
  <c r="G130" s="1"/>
  <c r="G129" s="1"/>
  <c r="F131"/>
  <c r="H156" l="1"/>
  <c r="H194" l="1"/>
  <c r="H148" l="1"/>
  <c r="G148"/>
  <c r="F148"/>
  <c r="H93" l="1"/>
  <c r="H174" l="1"/>
  <c r="H173" s="1"/>
  <c r="H193"/>
  <c r="H192" s="1"/>
  <c r="H191" s="1"/>
  <c r="H189"/>
  <c r="H188" s="1"/>
  <c r="H187" s="1"/>
  <c r="H186" s="1"/>
  <c r="H163"/>
  <c r="H162" s="1"/>
  <c r="H161" s="1"/>
  <c r="H160" s="1"/>
  <c r="H153"/>
  <c r="H152"/>
  <c r="H147"/>
  <c r="H146" s="1"/>
  <c r="H137"/>
  <c r="H112"/>
  <c r="H111" s="1"/>
  <c r="H106"/>
  <c r="H105" s="1"/>
  <c r="H104" s="1"/>
  <c r="H102"/>
  <c r="H101" s="1"/>
  <c r="H100" s="1"/>
  <c r="H96"/>
  <c r="H92" s="1"/>
  <c r="H91" s="1"/>
  <c r="H90" s="1"/>
  <c r="H86"/>
  <c r="H85" s="1"/>
  <c r="H84" s="1"/>
  <c r="H81"/>
  <c r="H80" s="1"/>
  <c r="H79" s="1"/>
  <c r="H78" s="1"/>
  <c r="H69"/>
  <c r="H68" s="1"/>
  <c r="H66"/>
  <c r="H65" s="1"/>
  <c r="H62"/>
  <c r="H61" s="1"/>
  <c r="H60" s="1"/>
  <c r="H57"/>
  <c r="H56" s="1"/>
  <c r="H55" s="1"/>
  <c r="H54" s="1"/>
  <c r="H35"/>
  <c r="H30" s="1"/>
  <c r="H23" s="1"/>
  <c r="H22" s="1"/>
  <c r="H17"/>
  <c r="H16" s="1"/>
  <c r="H15" s="1"/>
  <c r="G194"/>
  <c r="G193" s="1"/>
  <c r="G192" s="1"/>
  <c r="G191" s="1"/>
  <c r="G189"/>
  <c r="G188" s="1"/>
  <c r="G187" s="1"/>
  <c r="G186" s="1"/>
  <c r="G174"/>
  <c r="G173" s="1"/>
  <c r="G163"/>
  <c r="G162" s="1"/>
  <c r="G161" s="1"/>
  <c r="G160" s="1"/>
  <c r="G157"/>
  <c r="G156"/>
  <c r="G153"/>
  <c r="G152"/>
  <c r="G147"/>
  <c r="G146" s="1"/>
  <c r="G137"/>
  <c r="G112"/>
  <c r="G111" s="1"/>
  <c r="G106"/>
  <c r="G105" s="1"/>
  <c r="G104" s="1"/>
  <c r="G102"/>
  <c r="G101" s="1"/>
  <c r="G100" s="1"/>
  <c r="G99" s="1"/>
  <c r="G96"/>
  <c r="G93"/>
  <c r="G86"/>
  <c r="G85" s="1"/>
  <c r="G84" s="1"/>
  <c r="G81"/>
  <c r="G80" s="1"/>
  <c r="G79" s="1"/>
  <c r="G78" s="1"/>
  <c r="G69"/>
  <c r="G68" s="1"/>
  <c r="G66"/>
  <c r="G65" s="1"/>
  <c r="G62"/>
  <c r="G61" s="1"/>
  <c r="G60" s="1"/>
  <c r="G57"/>
  <c r="G56" s="1"/>
  <c r="G55" s="1"/>
  <c r="G54" s="1"/>
  <c r="G35"/>
  <c r="G30" s="1"/>
  <c r="G23" s="1"/>
  <c r="G22" s="1"/>
  <c r="G17"/>
  <c r="G16" s="1"/>
  <c r="G15" s="1"/>
  <c r="H99" l="1"/>
  <c r="G128"/>
  <c r="H128"/>
  <c r="H172"/>
  <c r="H171" s="1"/>
  <c r="H185"/>
  <c r="H110"/>
  <c r="G110"/>
  <c r="H83"/>
  <c r="H59"/>
  <c r="H14" s="1"/>
  <c r="G185"/>
  <c r="G92"/>
  <c r="G91" s="1"/>
  <c r="G90" s="1"/>
  <c r="G172"/>
  <c r="G171" s="1"/>
  <c r="G59"/>
  <c r="G14" s="1"/>
  <c r="H109" l="1"/>
  <c r="H108" s="1"/>
  <c r="H12" s="1"/>
  <c r="G109"/>
  <c r="G108" s="1"/>
  <c r="G83"/>
  <c r="G12" l="1"/>
  <c r="F156"/>
  <c r="F153"/>
  <c r="F177" l="1"/>
  <c r="F174" s="1"/>
  <c r="F81"/>
  <c r="F80" l="1"/>
  <c r="F152" l="1"/>
  <c r="F93"/>
  <c r="F17" l="1"/>
  <c r="F16" s="1"/>
  <c r="F15" s="1"/>
  <c r="F62"/>
  <c r="F61" s="1"/>
  <c r="F60" s="1"/>
  <c r="F66"/>
  <c r="F65" s="1"/>
  <c r="F69"/>
  <c r="F68" s="1"/>
  <c r="F79"/>
  <c r="F78" s="1"/>
  <c r="F86"/>
  <c r="F85" s="1"/>
  <c r="F84" s="1"/>
  <c r="F96"/>
  <c r="F92" s="1"/>
  <c r="F91" s="1"/>
  <c r="F90" s="1"/>
  <c r="F102"/>
  <c r="F101" s="1"/>
  <c r="F100" s="1"/>
  <c r="F99" s="1"/>
  <c r="F106"/>
  <c r="F105" s="1"/>
  <c r="F104" s="1"/>
  <c r="F112"/>
  <c r="F111" s="1"/>
  <c r="F130"/>
  <c r="F129" s="1"/>
  <c r="F137"/>
  <c r="F147"/>
  <c r="F146" s="1"/>
  <c r="F163"/>
  <c r="F162" s="1"/>
  <c r="F161" s="1"/>
  <c r="F160" s="1"/>
  <c r="F189"/>
  <c r="F188" s="1"/>
  <c r="F187" s="1"/>
  <c r="F186" s="1"/>
  <c r="F194"/>
  <c r="F193" s="1"/>
  <c r="F192" s="1"/>
  <c r="F191" s="1"/>
  <c r="F57"/>
  <c r="F56" s="1"/>
  <c r="F55" s="1"/>
  <c r="F54" s="1"/>
  <c r="F35"/>
  <c r="F30" s="1"/>
  <c r="F23" s="1"/>
  <c r="F22" s="1"/>
  <c r="F185" l="1"/>
  <c r="F14"/>
  <c r="F110"/>
  <c r="F128"/>
  <c r="F173"/>
  <c r="F172" s="1"/>
  <c r="F171" s="1"/>
  <c r="F83"/>
  <c r="F59"/>
  <c r="F109" l="1"/>
  <c r="F108" l="1"/>
  <c r="F12" s="1"/>
</calcChain>
</file>

<file path=xl/comments1.xml><?xml version="1.0" encoding="utf-8"?>
<comments xmlns="http://schemas.openxmlformats.org/spreadsheetml/2006/main">
  <authors>
    <author>Автор</author>
  </authors>
  <commentList>
    <comment ref="D63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<sst xmlns="http://schemas.openxmlformats.org/spreadsheetml/2006/main" count="552" uniqueCount="248">
  <si>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</si>
  <si>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</si>
  <si>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Непрограммные расходы органов власти городского поселения город Поворино</t>
  </si>
  <si>
    <t>96 0 00 00000</t>
  </si>
  <si>
    <t>Обеспечение деятельности Совета народных депутатов городского поселения город Поворино Поворинского муниципального района Воронежской области</t>
  </si>
  <si>
    <t>Совет народных депутатов городского поселения город Поворино</t>
  </si>
  <si>
    <t>96 1 00 00000</t>
  </si>
  <si>
    <t>Расходы на обеспечение функций муниципальных органов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</si>
  <si>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96 1 00 92010</t>
  </si>
  <si>
    <t>Расходы на обеспечение функций муниципальных органов  (Закупка товаров, работ и услуг для обеспечения государственных (муниципальных) нужд)</t>
  </si>
  <si>
    <t>Расходы на обеспечение функций муниципальных органов (Иные бюджетные ассигнования)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</si>
  <si>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</si>
  <si>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01 0 00 00000</t>
  </si>
  <si>
    <t>Подпрограмма «Реализация муниципальной политики в сфере социально-экономического развития городского поселения город Поворино»</t>
  </si>
  <si>
    <t xml:space="preserve">01 1 00 00000  </t>
  </si>
  <si>
    <t>Основное мероприятие «Реализация полномочий администрации городского поселения город Поворино».</t>
  </si>
  <si>
    <t>01 1 02 00000</t>
  </si>
  <si>
    <t>01 1 02 92010</t>
  </si>
  <si>
    <t>100 </t>
  </si>
  <si>
    <t>Расходы на обеспечение функций муниципальных органов (Закупка товаров, работ и услуг для государственных (муниципальных) нужд)</t>
  </si>
  <si>
    <t xml:space="preserve">Расходы на обеспечение функций муниципальных органов (Иные бюджетные ассигнования) </t>
  </si>
  <si>
    <t>Расходы на обеспечение деятельности главы администрации городского поселения город Поворино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</si>
  <si>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01 1 02 92020</t>
  </si>
  <si>
    <t>Резервные фонды</t>
  </si>
  <si>
    <t>Подпрограмма «Управление муниципальными финансами»</t>
  </si>
  <si>
    <t>01 3 00 00000</t>
  </si>
  <si>
    <t>Основное мероприятие «Управление резервным фондом администрации городского поселения город Поворино».</t>
  </si>
  <si>
    <t>01 3 01 00000</t>
  </si>
  <si>
    <t>Резервный фонд администрации городского поселения город Поворино (Иные бюджетные ассигнования)</t>
  </si>
  <si>
    <t>01 3 01 20570</t>
  </si>
  <si>
    <t>Другие общегосударственные вопросы</t>
  </si>
  <si>
    <t>Выполнение других расходных обязательств. (Закупка товаров, работ и услуг для государственных (муниципальных) нужд)</t>
  </si>
  <si>
    <t>01 1 02 90200</t>
  </si>
  <si>
    <t>200 </t>
  </si>
  <si>
    <t>Подпрограмма «Реализация мероприятий по управлению муниципальным имуществом»</t>
  </si>
  <si>
    <t>01 2 00 00000</t>
  </si>
  <si>
    <t>Основное мероприятие «Регулирование и совершенствование деятельности в сфере имущественных и земельных отношений».</t>
  </si>
  <si>
    <t>01 2 01 00000</t>
  </si>
  <si>
    <t>Выполнение других расходных обязательств (Закупка товаров, работ и услуг для государственных (муниципальных) нужд)</t>
  </si>
  <si>
    <t>01 2 01 90200</t>
  </si>
  <si>
    <t>93 0 00 00000</t>
  </si>
  <si>
    <t>Обеспечение деятельности Контрольно-ревизионной комиссии городского поселения город Поворино</t>
  </si>
  <si>
    <t xml:space="preserve">Председатель контрольно-ревизионной комиссии городского поселения город Поворино </t>
  </si>
  <si>
    <t>93 1 00 00000</t>
  </si>
  <si>
    <t>Расходы на обеспечение деятельности контрольно-ревизионной комиссии  (Межбюджетные трансферты)</t>
  </si>
  <si>
    <t>93 1 00 92050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</si>
  <si>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</si>
  <si>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</si>
  <si>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городского поселения город Поворино «Обеспечение качественными жилищно-коммунальными услугами населения городского поселения город Поворино»</t>
  </si>
  <si>
    <t>03 0 00 00000</t>
  </si>
  <si>
    <t>Мероприятия в сфере защиты населения от чрезвычайных ситуаций и пожаров  (Закупка товаров, работ и услуг для обеспечения государственных (муниципальных) нужд)</t>
  </si>
  <si>
    <t>Национальная экономика</t>
  </si>
  <si>
    <t>Транспорт</t>
  </si>
  <si>
    <t>04 0 00 00000</t>
  </si>
  <si>
    <t>Подпрограмма «Развитие пассажирского автомобильного транспорта».</t>
  </si>
  <si>
    <t>04 2 00 00000</t>
  </si>
  <si>
    <t>Основное мероприятие «Обеспечение населения городского поселения город Поворино услугами автомобильного транспорта общего пользования в границах поселения».</t>
  </si>
  <si>
    <t>04 2 01 00000</t>
  </si>
  <si>
    <t>04 2 01 91310</t>
  </si>
  <si>
    <t>Дорожное хозяйство (дорожные фонды)</t>
  </si>
  <si>
    <t>Подпрограмма «Развитие дорожного хозяйства городского поселения город Поворино»</t>
  </si>
  <si>
    <t>04 1 00 00000</t>
  </si>
  <si>
    <t>Основное мероприятие «Развитие сети автомобильных дорог общего пользования, местного значения».</t>
  </si>
  <si>
    <t>04 1 01 00000</t>
  </si>
  <si>
    <t>Мероприятия по развитию сети автомобильных дорог общего пользования (Закупка товаров, работ и услуг для государственных (муниципальных) нужд)</t>
  </si>
  <si>
    <t>04 1 01 91290</t>
  </si>
  <si>
    <t>Основное мероприятие «Повышение безопасности дорожного движения»</t>
  </si>
  <si>
    <t>04 1 02 00000</t>
  </si>
  <si>
    <t>Мероприятия в сфере безопасности дорожного движения (Закупка товаров, работ и услуг для государственных (муниципальных) нужд)</t>
  </si>
  <si>
    <t>04 1 02 91380</t>
  </si>
  <si>
    <t>Мероприятия, направленные на профилактику безопасности дорожного движения (Закупка товаров, работ и услуг для государственных (муниципальных) нужд)</t>
  </si>
  <si>
    <t>04 1 02 98700</t>
  </si>
  <si>
    <t>Другие вопросы в области национальной экономики</t>
  </si>
  <si>
    <t>01 1 00 00000</t>
  </si>
  <si>
    <t>Основное мероприятие «Благоустройство территории городского поселения город Поворино».</t>
  </si>
  <si>
    <t>01 1 01 00000</t>
  </si>
  <si>
    <t>01 1 01 98520</t>
  </si>
  <si>
    <t>Муниципальная программа городского поселения город Поворино «Обеспечение доступным и комфортным жильем населения городского поселения город Поворино»</t>
  </si>
  <si>
    <t>02 0 00 00000</t>
  </si>
  <si>
    <t>Подпрограмма «Развитие градостроительной деятельности».</t>
  </si>
  <si>
    <t>02 1 00 00000</t>
  </si>
  <si>
    <t>Основное мероприятие «Градостроительное проектирование».</t>
  </si>
  <si>
    <t>02 1 01 00000</t>
  </si>
  <si>
    <t>02 1 01 90850</t>
  </si>
  <si>
    <t>Жилищно-коммунальное хозяйство</t>
  </si>
  <si>
    <t>Жилищное хозяйство</t>
  </si>
  <si>
    <t>Подпрограмма «Создание условий для обеспечения качественными жилищными услугами населения городского поселения город Поворино.</t>
  </si>
  <si>
    <t>02 2 00 00000</t>
  </si>
  <si>
    <t>Основное мероприятие «Переселение граждан из аварийного жилищного фонда».</t>
  </si>
  <si>
    <t>02 2 01 00000</t>
  </si>
  <si>
    <t>Обеспечение мероприятий по переселению граждан из аварийного жилищного фонда за счет средств бюджетов ((Закупка товаров, работ и услуг для государственных (муниципальных) нужд)</t>
  </si>
  <si>
    <t>02 2 01 09602</t>
  </si>
  <si>
    <t>Основное мероприятие «Проведение капитального ремонта общего имущества в многоквартирных домах.</t>
  </si>
  <si>
    <t>02 2 02 00000</t>
  </si>
  <si>
    <t>Реализация муниципальных функций в сфере обеспечения проведения капитального ремонта общего имущества в многоквартирных домах (Закупка товаров, работ и услуг для государственных (муниципальных) нужд)</t>
  </si>
  <si>
    <t>02 2 02 91190</t>
  </si>
  <si>
    <t>Подпрограмма «Развитие системы теплоснабжения, водоснабжения, водоотведения в городском поселении город Поворино»</t>
  </si>
  <si>
    <t>03 1 00 00000</t>
  </si>
  <si>
    <t>Благоустройство</t>
  </si>
  <si>
    <t>Благоустройство городского поселения (Закупка товаров, работ и услуг для государственных (муниципальных) нужд)</t>
  </si>
  <si>
    <t>Обеспечение сохранности и ремонт военно-мемориальных объектов на территории Воронежской области. (Закупка товаров, работ и услуг для государственных (муниципальных) нужд)</t>
  </si>
  <si>
    <t>01 1 01 S8530</t>
  </si>
  <si>
    <t>Обеспечение сохранности и ремонт военно-мемориальных объектов на территории городского поселения город Поворино. (Закупка товаров, работ и услуг для государственных (муниципальных) нужд)</t>
  </si>
  <si>
    <t>01 1 01 98530</t>
  </si>
  <si>
    <t>Основное мероприятие «Благоустройство мест захоронений городского поселения город Поворино».</t>
  </si>
  <si>
    <t>Основное мероприятие «Благоустройство дворовых территорий городского поселения город Поворино».</t>
  </si>
  <si>
    <t>02 2 03 00000</t>
  </si>
  <si>
    <t>Благоустройство дворовых территорий (Закупка товаров, работ и услуг для государственных (муниципальных) нужд)</t>
  </si>
  <si>
    <t>02 2 03 98610</t>
  </si>
  <si>
    <t>Повышение освещенности автомобильных дорог и улиц за счет средств бюджета (Закупка товаров, работ и услуг для государственных (муниципальных) нужд)</t>
  </si>
  <si>
    <t>04 1 02 98670</t>
  </si>
  <si>
    <t xml:space="preserve">Другие вопросы в области жилищно-коммунального хозяйства </t>
  </si>
  <si>
    <t>Основное мероприятие «Строительство и содержание систем водоснабжения и водоотведения».</t>
  </si>
  <si>
    <t>03 1 02 00000</t>
  </si>
  <si>
    <t>Создание и содержание объектов социального и производственного комплексов, в том числе объектов общегражданского назначения, жилья, инфраструктуры (Закупка товаров, работ и услуг для государственных (муниципальных) нужд)</t>
  </si>
  <si>
    <t>03 1 02 40090</t>
  </si>
  <si>
    <t> 200</t>
  </si>
  <si>
    <t>Выполнение других расходных обязательств (Иные бюджетные ассигнования)</t>
  </si>
  <si>
    <t>03 1 02 90200</t>
  </si>
  <si>
    <t>Культура, кинематография</t>
  </si>
  <si>
    <t>Культура</t>
  </si>
  <si>
    <t>05 0 00 00000</t>
  </si>
  <si>
    <t>Подпрограмма «Развитие культуры и библиотечного обслуживания в городском поселении город Поворино»</t>
  </si>
  <si>
    <t>05 1 00 00000</t>
  </si>
  <si>
    <t>Основное мероприятие «Развитие культуры в муниципальных учреждениях культуры».</t>
  </si>
  <si>
    <t>05 1 01 00000</t>
  </si>
  <si>
    <t>05 1 01 00590</t>
  </si>
  <si>
    <t>Основное мероприятие «Развитие библиотечного обслуживания в муниципальных учреждениях».</t>
  </si>
  <si>
    <t>05 1 02 00000</t>
  </si>
  <si>
    <t>05 1 02 00590</t>
  </si>
  <si>
    <t>Комплектование книжных фондов библиотек муниципальных образований (Закупка товаров, работ и услуг для государственных (муниципальных) нужд)</t>
  </si>
  <si>
    <t>Социальная политика</t>
  </si>
  <si>
    <t>Пенсионное обеспечение</t>
  </si>
  <si>
    <t>Подпрограмма «Развитие мер социальной поддержки отдельных категорий граждан»</t>
  </si>
  <si>
    <t>01 4 00 00000</t>
  </si>
  <si>
    <t>Основное мероприятие «Пенсионное обеспечение муниципальных служащих в городском поселении город Поворино».</t>
  </si>
  <si>
    <t>01 4 01 00000</t>
  </si>
  <si>
    <t>Доплаты к пенсиям муниципальных служащих городского поселения город Поворино (Социальное обеспечение и иные выплаты населению)</t>
  </si>
  <si>
    <t>01 4 01 90470</t>
  </si>
  <si>
    <t>Другие вопросы в области социальной политики</t>
  </si>
  <si>
    <t>Основное мероприятие «Меры социальной поддержки председателей уличных домовых комитетов».</t>
  </si>
  <si>
    <t>01 4 02 00000</t>
  </si>
  <si>
    <t>Мероприятия в области социальной поддержки (Социальное обеспечение и иные выплаты населению)</t>
  </si>
  <si>
    <t>01 4 02 90490</t>
  </si>
  <si>
    <t>Наименование</t>
  </si>
  <si>
    <t>Рз</t>
  </si>
  <si>
    <t>ПР</t>
  </si>
  <si>
    <t>ЦСР</t>
  </si>
  <si>
    <t>ВР</t>
  </si>
  <si>
    <t>Сумма</t>
  </si>
  <si>
    <t>(тыс. рублей)</t>
  </si>
  <si>
    <t>ВСЕГО</t>
  </si>
  <si>
    <t>04 1 01 S8850</t>
  </si>
  <si>
    <t>06 0 00 00000</t>
  </si>
  <si>
    <t>Благоустройство территории перед зданием МФЦ городского поселения город Поворино за счет областного бюджета (Закупка товаров, работ и услуг для государственных (муниципальных) нужд)</t>
  </si>
  <si>
    <t>05 1 02L 5190</t>
  </si>
  <si>
    <t>Основное мероприятие "Благоустройство наиболее посещаемых городских территорий общего пользования</t>
  </si>
  <si>
    <t>Благоустройство территории  городского поселения город Поворино за счет местного бюджета (Закупка товаров, работ и услуг для государственных (муниципальных) нужд)</t>
  </si>
  <si>
    <t>08 0 00 00000</t>
  </si>
  <si>
    <t>08 0 01 00000</t>
  </si>
  <si>
    <t>08 0 01 91430</t>
  </si>
  <si>
    <t>Основное мероприятие «Обеспечение мероприятий по пожарной безопасности и опашке противопожарных защитных минерализованных полос по периметру города".</t>
  </si>
  <si>
    <t>06 0 01 00000</t>
  </si>
  <si>
    <t>06 0 01 98520</t>
  </si>
  <si>
    <t>06 0 01 78520</t>
  </si>
  <si>
    <t>04 1 02S8670</t>
  </si>
  <si>
    <t>07 0 00 00000</t>
  </si>
  <si>
    <t>Муниципальная программа городского поселения город Поворино «Энегросбережение и повышение энергетической эффективности городского поселения город Поворино Поворинского муниципального района Воронежской области на 2018-2022 годы»</t>
  </si>
  <si>
    <t>Основное мероприятие "Энегросбережение и повышение энергетической эффективности в жилищно коммунальном хозяйстве"</t>
  </si>
  <si>
    <t>Расходы на выполнен работ(действий), направленных на   энегросбережение и повышение энергетической эффективности использования электрической энергии в жилищно коммунальном хозяйстве (Закупка товаров, работ и услуг для государственных (муниципальных) нужд)</t>
  </si>
  <si>
    <t>07 0 02 78520</t>
  </si>
  <si>
    <t>07 0 02 00000</t>
  </si>
  <si>
    <t>01</t>
  </si>
  <si>
    <t>03</t>
  </si>
  <si>
    <t>04</t>
  </si>
  <si>
    <t>09</t>
  </si>
  <si>
    <t>08</t>
  </si>
  <si>
    <t>05</t>
  </si>
  <si>
    <t>04 1 02 S8670</t>
  </si>
  <si>
    <t>Подпрограмма "Профилактика терроризма и экстримизма, обеспечение безопасности населения и территории городского поселения г.Поворино Поворинского муниципального района Воронежской области"</t>
  </si>
  <si>
    <t>01 5 01 98520</t>
  </si>
  <si>
    <t>Реализация программ формирования современной городской среды (в целях достижения значений дополнительного результата)</t>
  </si>
  <si>
    <t>06</t>
  </si>
  <si>
    <t>Муниципальная программа городского поселения город Поворино «Развитие муниципального образования городского поселения город Поворино и местного самоуправления в городском поселении на 2021-2026 годы»</t>
  </si>
  <si>
    <t>Муниципальная программа городского поселения город Поворино «Обеспечение доступным и комфортным жильем населения городского поселения город Поворино Поворинского муниципального района Воронежской области на 2021-2026 годы»</t>
  </si>
  <si>
    <t>Муниципальная программа городского поселения город Поворино «Предупреждение, ликвидация чрезвычайных ситуаций и обеспечение пожарной безопасности на территории городского поселения город Поворино» на 2018-2026 гг</t>
  </si>
  <si>
    <t xml:space="preserve">Муниципальная программа городского поселения город Поворино «Комплексное развитие транспортной инфраструктуры на территории городского поселения город Поворино Поворинского муниципального района Воронежской области на 2021-2026 </t>
  </si>
  <si>
    <t>Муниципальная программа городского поселения город Поворино «Формирование современной городской среды, благоустройство дворовых территорий и территорий функционального назначения городского поселения  город Поворино Поворинского муниципального района Воронежской области на 2018- 2024 годы»</t>
  </si>
  <si>
    <t>Муниципальная программа городского поселения город Поворино «Развитие культуры и библиотечного обслуживания в городском поселении город Поворино на 2021-2026 годы"</t>
  </si>
  <si>
    <t>Муниципальная программа городского поселения город Поворино «Развитие муниципального образования городское поселение город Поворино и местного самоуправления в городском поселении на 2021-2026 годы»</t>
  </si>
  <si>
    <t>Мероприятия по развитию градостроительной деятельности (Межбюджетные трансферты)</t>
  </si>
  <si>
    <t>Мероприятия по переселению граждан из аварийного жилищного фонда</t>
  </si>
  <si>
    <t>Деятельность Совета народных депутатов городского поселения город Поворино Поворинского муниципального района Воронежской области</t>
  </si>
  <si>
    <t>Обеспечение населения городского поселения город Поворино услугами автомобильного транспорта общего пользования в границах поселения (Закупка товаров, работ и услуг для государственных (муниципальных) нужд)</t>
  </si>
  <si>
    <t>Содержание автомобильных дорог (Закупка товаров, работ и услуг для государственных (муниципальных) нужд)</t>
  </si>
  <si>
    <t>01 1 03 00000</t>
  </si>
  <si>
    <t>01 1 03 98520</t>
  </si>
  <si>
    <t>Повышение безопасности дорожного движения на дорогах и улицах за счет средств бюджета (Закупка товаров, работ и услуг для государственных (муниципальных) нужд)</t>
  </si>
  <si>
    <t>Содержание мест захоронений (Предоставление субсидий бюджетным, автономным учреждениям и иным некоммерческим организациям)</t>
  </si>
  <si>
    <t>06 0 F2 55550</t>
  </si>
  <si>
    <t>10</t>
  </si>
  <si>
    <t xml:space="preserve"> 2025 год</t>
  </si>
  <si>
    <t>02 2 02 78600</t>
  </si>
  <si>
    <t>Расходы на обеспечение деятельности (оказание услуг) муниципальных казенных учреждений  (Межбюджетные трансферты по передаче полномочий по организации библиотечного обслуживания населения)</t>
  </si>
  <si>
    <t>Расходы на обеспечение деятельности (оказание услуг) муниципальных казенных учреждений (Межбюджетные трансферты по передаче полномочий городского поселения по созданию условий для организации досуга, развития местного традиционного народного художственного творчества, промыслов)</t>
  </si>
  <si>
    <t>ГОРОДСКОЕ ПОСЕЛЕНИЕ ГОРОД ПОВОРИНО</t>
  </si>
  <si>
    <t>01 5 01 00000</t>
  </si>
  <si>
    <t>Основное мероприятие "Профилактика терроризма и экстримизма, обеспечение безопасности населения и территории городского поселения г.Поворино"</t>
  </si>
  <si>
    <t xml:space="preserve">Распределение бюджетных ассигнований по разделам, подразделам, целевым статьям (муниципальным программам городского поселения город Поворино и непрограммным направлениям деятельности), группам видов расходов классификации расходов  бюджета городского поселения город Поворино на 2024  и на плановый период 2025 и 2026 годов
</t>
  </si>
  <si>
    <t xml:space="preserve"> 2026 год</t>
  </si>
  <si>
    <t>Расходы на обеспечение деятельности по внутреннему муниципальному финансовому контролю  (Межбюджетные трансферты)</t>
  </si>
  <si>
    <t>93 1 00 92060</t>
  </si>
  <si>
    <t>13</t>
  </si>
  <si>
    <t>Организация перевозок пассажиров автомобильным транспортом общего пользования по муниципальным маршрутам регулируемых перевозок по регулируемым тарифам</t>
  </si>
  <si>
    <t>04 2 01 S9260</t>
  </si>
  <si>
    <t>Основное мероприятие"Повышение качества жилищного обеспечения населения городского поселения город Поворино путем повышения доступности жилья. Роста качества и надежности предоставления жилищных услуг. Создание безопасных и благоприятных условий проживания на территории городского поселения город Поворино"</t>
  </si>
  <si>
    <t>Софинансирование разницы в расселяемых и предоставляемых площадях при переселении граждан из аварийного жилищного фонда</t>
  </si>
  <si>
    <t>Основное мероприятие "Обеспечение устойчивого сокращения непригодного для проживания жилищного фонда в 2019- 2025 гг"</t>
  </si>
  <si>
    <t>02 2 04 00000</t>
  </si>
  <si>
    <t>02 2 04 78760</t>
  </si>
  <si>
    <t>02 2 F3 00000</t>
  </si>
  <si>
    <t>02 2 F3 6748S</t>
  </si>
  <si>
    <t>01 5 00 00000</t>
  </si>
  <si>
    <t>Профилактика терроризма и экстримизма, обеспечение безопасности населения и территории городского поселения г.Поворино</t>
  </si>
  <si>
    <t>Муниципальная программа городского поселения город Поворино «Обеспечение доступным и комфортным жильем населения городского поселения город Поворино Поворинского муниципального района Воронежской области на 2023-2026 годы»</t>
  </si>
  <si>
    <t>Расходы на обеспечение деятельности (оказание услуг) муниципальных казенных учреждений ((Расходы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</si>
  <si>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казенных учреждений (Закупка товаров, работ и услуг для государственных (муниципальных) нужд)</t>
  </si>
  <si>
    <t>Муниципальная программа "Комплексное развитие систем коммунальной инфраструктуры городского поселения город Поворино Поворинского муниципального района Воронежской области на 2021-2026 годы"</t>
  </si>
  <si>
    <t>Основное мероприятие «Строительство, ремонт, реконструкция и содержание объектов и систем теплоснабжения».</t>
  </si>
  <si>
    <t>Мероприятия по передаче части полномочий  по  решению  вопросов  местного  значения  по по организации в границах поселения теплоснабжения населения (Межбюджетные трансферты)</t>
  </si>
  <si>
    <t>02</t>
  </si>
  <si>
    <t>03 1 01 00000</t>
  </si>
  <si>
    <t>03 1 01 40090</t>
  </si>
  <si>
    <t>Основное мероприятие "Мероприятие по недопущению банкротства муниципальных унитарных предприятий городского поселения город Поворино"</t>
  </si>
  <si>
    <t>Субсидии по финансовому оздоровлению МУП</t>
  </si>
  <si>
    <t>03 1 04 00000</t>
  </si>
  <si>
    <t>03 1 04 90200</t>
  </si>
  <si>
    <t>Обеспечение проведения выборов и референдумов</t>
  </si>
  <si>
    <t>Проведение выборов в Совет народных депутатов  городского поселения</t>
  </si>
  <si>
    <t>85 1 06 90110</t>
  </si>
  <si>
    <t>07</t>
  </si>
  <si>
    <t>Расходы на обеспечение проведение выборов в Совет народных депутатов гороского поселения (Иные бюджетные ассигнования)</t>
  </si>
  <si>
    <t>85 0 00 00000</t>
  </si>
  <si>
    <t>85 1 00 00000</t>
  </si>
  <si>
    <t xml:space="preserve">к решению Совета народных депутатов "О внесении изменений в решение 
Совета народных депутатов  
городского поселения город 
Поворино Поворинского муниципального 
района Воронежской области
от 28.12.2023 года  № 249 «О бюджете
    городского поселения  город Поворино
    на 2024 год и плановый период 2025-2026 годов»
</t>
  </si>
  <si>
    <t>Основное мероприятие «Строительство, реконструкция и содержание систем водоснабжения"</t>
  </si>
  <si>
    <t>Создание и содержание объектов социального и производственного комплексов, в том числе объектов общегражданского назначения, жилья и инфраструктуры</t>
  </si>
  <si>
    <t>Приложение 4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</si>
</sst>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8"/>
      <color rgb="FF000000"/>
      <name val="Arial Cyr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</borders>
  <cellStyleXfs count="2">
    <xf numFmtId="0" fontId="0" fillId="0" borderId="0"/>
    <xf numFmtId="0" fontId="12" fillId="0" borderId="2">
      <alignment horizontal="left" wrapText="1"/>
    </xf>
  </cellStyleXfs>
  <cellXfs count="109"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4" fontId="6" fillId="0" borderId="1" xfId="0" applyNumberFormat="1" applyFont="1" applyBorder="1" applyAlignment="1">
      <alignment horizontal="right" wrapText="1"/>
    </xf>
    <xf numFmtId="0" fontId="1" fillId="0" borderId="1" xfId="0" applyFont="1" applyBorder="1" applyAlignment="1">
      <alignment wrapText="1"/>
    </xf>
    <xf numFmtId="0" fontId="0" fillId="0" borderId="1" xfId="0" applyFont="1" applyBorder="1" applyAlignment="1">
      <alignment wrapText="1"/>
    </xf>
    <xf numFmtId="49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justify" vertical="top" wrapText="1"/>
    </xf>
    <xf numFmtId="0" fontId="0" fillId="0" borderId="1" xfId="0" applyFont="1" applyBorder="1"/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49" fontId="0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justify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justify" vertical="top" wrapText="1"/>
    </xf>
    <xf numFmtId="0" fontId="1" fillId="2" borderId="1" xfId="0" applyFont="1" applyFill="1" applyBorder="1" applyAlignment="1">
      <alignment horizontal="left"/>
    </xf>
    <xf numFmtId="49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right" wrapText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4" fontId="9" fillId="0" borderId="1" xfId="0" applyNumberFormat="1" applyFont="1" applyBorder="1" applyAlignment="1">
      <alignment horizontal="right" wrapText="1"/>
    </xf>
    <xf numFmtId="0" fontId="10" fillId="0" borderId="1" xfId="0" applyFont="1" applyBorder="1" applyAlignment="1">
      <alignment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justify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justify" vertical="top" wrapText="1"/>
    </xf>
    <xf numFmtId="0" fontId="1" fillId="3" borderId="1" xfId="0" applyFont="1" applyFill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2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vertical="top" wrapText="1"/>
    </xf>
    <xf numFmtId="0" fontId="1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justify" vertical="top" wrapText="1"/>
    </xf>
    <xf numFmtId="49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4" fontId="4" fillId="0" borderId="0" xfId="0" applyNumberFormat="1" applyFont="1" applyAlignment="1">
      <alignment horizontal="right"/>
    </xf>
    <xf numFmtId="4" fontId="8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right" wrapText="1"/>
    </xf>
    <xf numFmtId="4" fontId="2" fillId="3" borderId="1" xfId="0" applyNumberFormat="1" applyFont="1" applyFill="1" applyBorder="1" applyAlignment="1">
      <alignment horizontal="right" wrapText="1"/>
    </xf>
    <xf numFmtId="4" fontId="3" fillId="0" borderId="1" xfId="0" applyNumberFormat="1" applyFont="1" applyBorder="1" applyAlignment="1">
      <alignment horizontal="right" wrapText="1"/>
    </xf>
    <xf numFmtId="4" fontId="0" fillId="0" borderId="0" xfId="0" applyNumberFormat="1"/>
    <xf numFmtId="0" fontId="1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wrapText="1"/>
    </xf>
    <xf numFmtId="4" fontId="1" fillId="3" borderId="1" xfId="0" applyNumberFormat="1" applyFont="1" applyFill="1" applyBorder="1" applyAlignment="1">
      <alignment horizontal="right"/>
    </xf>
    <xf numFmtId="0" fontId="1" fillId="0" borderId="1" xfId="0" applyFont="1" applyBorder="1" applyAlignment="1">
      <alignment horizontal="center" wrapText="1"/>
    </xf>
    <xf numFmtId="4" fontId="1" fillId="0" borderId="1" xfId="0" applyNumberFormat="1" applyFont="1" applyBorder="1" applyAlignment="1">
      <alignment horizontal="right" wrapText="1"/>
    </xf>
    <xf numFmtId="0" fontId="1" fillId="0" borderId="1" xfId="0" applyFont="1" applyBorder="1" applyAlignment="1">
      <alignment horizontal="justify" vertical="top" wrapText="1"/>
    </xf>
    <xf numFmtId="4" fontId="1" fillId="4" borderId="1" xfId="0" applyNumberFormat="1" applyFont="1" applyFill="1" applyBorder="1" applyAlignment="1">
      <alignment horizontal="right" wrapText="1"/>
    </xf>
    <xf numFmtId="4" fontId="1" fillId="0" borderId="1" xfId="0" applyNumberFormat="1" applyFont="1" applyBorder="1" applyAlignment="1">
      <alignment horizontal="right" wrapText="1"/>
    </xf>
    <xf numFmtId="49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wrapText="1"/>
    </xf>
    <xf numFmtId="4" fontId="1" fillId="3" borderId="1" xfId="0" applyNumberFormat="1" applyFont="1" applyFill="1" applyBorder="1" applyAlignment="1">
      <alignment horizontal="right" wrapText="1"/>
    </xf>
    <xf numFmtId="0" fontId="1" fillId="3" borderId="1" xfId="0" applyFont="1" applyFill="1" applyBorder="1" applyAlignment="1">
      <alignment horizontal="justify" vertical="top" wrapText="1"/>
    </xf>
    <xf numFmtId="4" fontId="1" fillId="0" borderId="1" xfId="0" applyNumberFormat="1" applyFont="1" applyBorder="1" applyAlignment="1">
      <alignment horizontal="right" wrapText="1"/>
    </xf>
    <xf numFmtId="49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49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4" fontId="1" fillId="0" borderId="1" xfId="0" applyNumberFormat="1" applyFont="1" applyBorder="1" applyAlignment="1">
      <alignment horizontal="right" wrapText="1"/>
    </xf>
    <xf numFmtId="0" fontId="2" fillId="0" borderId="1" xfId="1" applyNumberFormat="1" applyFont="1" applyBorder="1" applyAlignment="1" applyProtection="1">
      <alignment wrapText="1"/>
    </xf>
    <xf numFmtId="0" fontId="13" fillId="0" borderId="1" xfId="1" applyNumberFormat="1" applyFont="1" applyBorder="1" applyAlignment="1" applyProtection="1">
      <alignment wrapText="1"/>
    </xf>
    <xf numFmtId="49" fontId="1" fillId="0" borderId="1" xfId="0" applyNumberFormat="1" applyFont="1" applyFill="1" applyBorder="1" applyAlignment="1">
      <alignment horizontal="center" wrapText="1"/>
    </xf>
    <xf numFmtId="0" fontId="1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/>
    </xf>
    <xf numFmtId="4" fontId="4" fillId="0" borderId="0" xfId="0" applyNumberFormat="1" applyFont="1" applyAlignment="1"/>
    <xf numFmtId="0" fontId="4" fillId="0" borderId="0" xfId="0" applyFont="1" applyAlignment="1"/>
    <xf numFmtId="0" fontId="1" fillId="5" borderId="1" xfId="0" applyFont="1" applyFill="1" applyBorder="1" applyAlignment="1">
      <alignment wrapText="1"/>
    </xf>
    <xf numFmtId="49" fontId="1" fillId="4" borderId="1" xfId="0" applyNumberFormat="1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 wrapText="1"/>
    </xf>
    <xf numFmtId="49" fontId="1" fillId="3" borderId="1" xfId="0" applyNumberFormat="1" applyFont="1" applyFill="1" applyBorder="1" applyAlignment="1">
      <alignment horizontal="center" wrapText="1"/>
    </xf>
    <xf numFmtId="4" fontId="1" fillId="5" borderId="1" xfId="0" applyNumberFormat="1" applyFont="1" applyFill="1" applyBorder="1" applyAlignment="1">
      <alignment horizontal="right" wrapText="1"/>
    </xf>
    <xf numFmtId="4" fontId="4" fillId="0" borderId="0" xfId="0" applyNumberFormat="1" applyFont="1" applyAlignment="1">
      <alignment horizontal="right"/>
    </xf>
    <xf numFmtId="4" fontId="4" fillId="0" borderId="0" xfId="0" applyNumberFormat="1" applyFont="1" applyAlignment="1">
      <alignment horizontal="right" wrapText="1"/>
    </xf>
    <xf numFmtId="4" fontId="4" fillId="0" borderId="0" xfId="0" applyNumberFormat="1" applyFont="1" applyAlignment="1">
      <alignment horizontal="right"/>
    </xf>
    <xf numFmtId="0" fontId="0" fillId="0" borderId="0" xfId="0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49" fontId="1" fillId="0" borderId="1" xfId="0" applyNumberFormat="1" applyFont="1" applyBorder="1" applyAlignment="1">
      <alignment horizontal="center" wrapText="1"/>
    </xf>
    <xf numFmtId="0" fontId="0" fillId="0" borderId="1" xfId="0" applyFont="1" applyBorder="1" applyAlignment="1">
      <alignment wrapText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4" fontId="1" fillId="0" borderId="1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center" wrapText="1"/>
    </xf>
    <xf numFmtId="4" fontId="1" fillId="0" borderId="1" xfId="0" applyNumberFormat="1" applyFont="1" applyBorder="1" applyAlignment="1">
      <alignment horizontal="right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vertical="top" wrapText="1"/>
    </xf>
  </cellXfs>
  <cellStyles count="2">
    <cellStyle name="xl71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95"/>
  <sheetViews>
    <sheetView tabSelected="1" topLeftCell="E2" workbookViewId="0">
      <selection activeCell="U129" sqref="U129"/>
    </sheetView>
  </sheetViews>
  <sheetFormatPr defaultRowHeight="15"/>
  <cols>
    <col min="1" max="1" width="61.5703125" customWidth="1"/>
    <col min="2" max="2" width="4.42578125" customWidth="1"/>
    <col min="3" max="3" width="4.7109375" customWidth="1"/>
    <col min="4" max="4" width="16.140625" customWidth="1"/>
    <col min="5" max="5" width="5.42578125" customWidth="1"/>
    <col min="6" max="6" width="14.140625" style="61" customWidth="1"/>
    <col min="7" max="7" width="15.85546875" style="61" customWidth="1"/>
    <col min="8" max="8" width="16.7109375" style="61" customWidth="1"/>
    <col min="9" max="9" width="9.140625" customWidth="1"/>
  </cols>
  <sheetData>
    <row r="1" spans="1:8">
      <c r="A1" s="6"/>
      <c r="F1" s="56"/>
      <c r="G1" s="56"/>
      <c r="H1" s="95" t="s">
        <v>247</v>
      </c>
    </row>
    <row r="2" spans="1:8">
      <c r="A2" s="6"/>
      <c r="B2" s="6"/>
      <c r="C2" s="6"/>
      <c r="D2" s="6"/>
      <c r="E2" s="6"/>
      <c r="F2" s="96" t="s">
        <v>244</v>
      </c>
      <c r="G2" s="97"/>
      <c r="H2" s="97"/>
    </row>
    <row r="3" spans="1:8" ht="23.25" customHeight="1">
      <c r="A3" s="6"/>
      <c r="B3" s="6"/>
      <c r="C3" s="6"/>
      <c r="D3" s="6"/>
      <c r="E3" s="6"/>
      <c r="F3" s="97"/>
      <c r="G3" s="97"/>
      <c r="H3" s="97"/>
    </row>
    <row r="4" spans="1:8" ht="24.75" customHeight="1">
      <c r="A4" s="89"/>
      <c r="B4" s="89"/>
      <c r="C4" s="89"/>
      <c r="D4" s="89"/>
      <c r="E4" s="89"/>
      <c r="F4" s="97"/>
      <c r="G4" s="97"/>
      <c r="H4" s="97"/>
    </row>
    <row r="5" spans="1:8" ht="66.75" customHeight="1">
      <c r="A5" s="6"/>
      <c r="B5" s="6"/>
      <c r="C5" s="6"/>
      <c r="D5" s="6"/>
      <c r="E5" s="89"/>
      <c r="F5" s="97"/>
      <c r="G5" s="97"/>
      <c r="H5" s="97"/>
    </row>
    <row r="6" spans="1:8" s="6" customFormat="1" ht="13.5" customHeight="1">
      <c r="F6" s="88"/>
      <c r="G6" s="56"/>
      <c r="H6" s="56"/>
    </row>
    <row r="7" spans="1:8" ht="53.25" customHeight="1">
      <c r="A7" s="98" t="s">
        <v>208</v>
      </c>
      <c r="B7" s="98"/>
      <c r="C7" s="98"/>
      <c r="D7" s="98"/>
      <c r="E7" s="98"/>
      <c r="F7" s="98"/>
      <c r="G7" s="98"/>
      <c r="H7" s="98"/>
    </row>
    <row r="8" spans="1:8">
      <c r="A8" s="102" t="s">
        <v>144</v>
      </c>
      <c r="B8" s="103" t="s">
        <v>145</v>
      </c>
      <c r="C8" s="103" t="s">
        <v>146</v>
      </c>
      <c r="D8" s="103" t="s">
        <v>147</v>
      </c>
      <c r="E8" s="103" t="s">
        <v>148</v>
      </c>
      <c r="F8" s="57" t="s">
        <v>149</v>
      </c>
      <c r="G8" s="57" t="s">
        <v>149</v>
      </c>
      <c r="H8" s="57" t="s">
        <v>149</v>
      </c>
    </row>
    <row r="9" spans="1:8">
      <c r="A9" s="102"/>
      <c r="B9" s="103"/>
      <c r="C9" s="103"/>
      <c r="D9" s="103"/>
      <c r="E9" s="103"/>
      <c r="F9" s="57">
        <v>2024</v>
      </c>
      <c r="G9" s="57" t="s">
        <v>201</v>
      </c>
      <c r="H9" s="57" t="s">
        <v>209</v>
      </c>
    </row>
    <row r="10" spans="1:8" ht="28.5">
      <c r="A10" s="102"/>
      <c r="B10" s="103"/>
      <c r="C10" s="103"/>
      <c r="D10" s="103"/>
      <c r="E10" s="103"/>
      <c r="F10" s="57" t="s">
        <v>150</v>
      </c>
      <c r="G10" s="57" t="s">
        <v>150</v>
      </c>
      <c r="H10" s="57" t="s">
        <v>150</v>
      </c>
    </row>
    <row r="11" spans="1:8">
      <c r="A11" s="26">
        <v>1</v>
      </c>
      <c r="B11" s="27">
        <v>2</v>
      </c>
      <c r="C11" s="27">
        <v>3</v>
      </c>
      <c r="D11" s="27">
        <v>4</v>
      </c>
      <c r="E11" s="27">
        <v>5</v>
      </c>
      <c r="F11" s="57">
        <v>6</v>
      </c>
      <c r="G11" s="57">
        <v>7</v>
      </c>
      <c r="H11" s="57">
        <v>8</v>
      </c>
    </row>
    <row r="12" spans="1:8" ht="18.75">
      <c r="A12" s="26" t="s">
        <v>151</v>
      </c>
      <c r="B12" s="27"/>
      <c r="C12" s="27"/>
      <c r="D12" s="27"/>
      <c r="E12" s="27"/>
      <c r="F12" s="28">
        <f>F14+F78+F83+F108+F171+F185</f>
        <v>167364.98199999999</v>
      </c>
      <c r="G12" s="28">
        <f>G14+G78+G83+G108+G171+G185</f>
        <v>101897.90000000001</v>
      </c>
      <c r="H12" s="28">
        <f>H14+H78+H83+H108+H171+H185</f>
        <v>101161.73</v>
      </c>
    </row>
    <row r="13" spans="1:8" ht="18.75">
      <c r="A13" s="29" t="s">
        <v>205</v>
      </c>
      <c r="B13" s="9"/>
      <c r="C13" s="9"/>
      <c r="D13" s="9"/>
      <c r="E13" s="9"/>
      <c r="F13" s="7"/>
      <c r="G13" s="7"/>
      <c r="H13" s="7"/>
    </row>
    <row r="14" spans="1:8" ht="15.75">
      <c r="A14" s="8" t="s">
        <v>0</v>
      </c>
      <c r="B14" s="10" t="s">
        <v>172</v>
      </c>
      <c r="C14" s="10"/>
      <c r="D14" s="11"/>
      <c r="E14" s="11"/>
      <c r="F14" s="69">
        <f>F15+F22+F54+F59+F51</f>
        <v>21771.402000000002</v>
      </c>
      <c r="G14" s="69">
        <f>G15+G22+G54+G59</f>
        <v>20585.670000000002</v>
      </c>
      <c r="H14" s="69">
        <f>H15+H22+H54+H59</f>
        <v>20689.170000000002</v>
      </c>
    </row>
    <row r="15" spans="1:8" ht="49.5" customHeight="1">
      <c r="A15" s="8" t="s">
        <v>1</v>
      </c>
      <c r="B15" s="12" t="s">
        <v>172</v>
      </c>
      <c r="C15" s="10" t="s">
        <v>173</v>
      </c>
      <c r="D15" s="11"/>
      <c r="E15" s="11"/>
      <c r="F15" s="59">
        <f t="shared" ref="F15:H17" si="0">F16</f>
        <v>1652.62</v>
      </c>
      <c r="G15" s="58">
        <f t="shared" si="0"/>
        <v>1671.27</v>
      </c>
      <c r="H15" s="58">
        <f t="shared" si="0"/>
        <v>1691.77</v>
      </c>
    </row>
    <row r="16" spans="1:8" ht="47.25">
      <c r="A16" s="38" t="s">
        <v>4</v>
      </c>
      <c r="B16" s="12" t="s">
        <v>172</v>
      </c>
      <c r="C16" s="10" t="s">
        <v>173</v>
      </c>
      <c r="D16" s="11" t="s">
        <v>3</v>
      </c>
      <c r="E16" s="11"/>
      <c r="F16" s="58">
        <f t="shared" si="0"/>
        <v>1652.62</v>
      </c>
      <c r="G16" s="58">
        <f t="shared" si="0"/>
        <v>1671.27</v>
      </c>
      <c r="H16" s="58">
        <f t="shared" si="0"/>
        <v>1691.77</v>
      </c>
    </row>
    <row r="17" spans="1:8" ht="45.75" customHeight="1">
      <c r="A17" s="36" t="s">
        <v>192</v>
      </c>
      <c r="B17" s="12" t="s">
        <v>172</v>
      </c>
      <c r="C17" s="10" t="s">
        <v>173</v>
      </c>
      <c r="D17" s="34" t="s">
        <v>6</v>
      </c>
      <c r="E17" s="11"/>
      <c r="F17" s="58">
        <f t="shared" si="0"/>
        <v>1652.62</v>
      </c>
      <c r="G17" s="58">
        <f t="shared" si="0"/>
        <v>1671.27</v>
      </c>
      <c r="H17" s="58">
        <f t="shared" si="0"/>
        <v>1691.77</v>
      </c>
    </row>
    <row r="18" spans="1:8" ht="33" hidden="1" customHeight="1">
      <c r="A18" s="8" t="s">
        <v>5</v>
      </c>
      <c r="B18" s="12" t="s">
        <v>172</v>
      </c>
      <c r="C18" s="10" t="s">
        <v>173</v>
      </c>
      <c r="D18" s="11" t="s">
        <v>6</v>
      </c>
      <c r="E18" s="11"/>
      <c r="F18" s="58">
        <f>F19+F20+F21</f>
        <v>1652.62</v>
      </c>
      <c r="G18" s="58">
        <f>G19+G20+G21</f>
        <v>1671.27</v>
      </c>
      <c r="H18" s="58">
        <f>H19+H20+H21</f>
        <v>1691.77</v>
      </c>
    </row>
    <row r="19" spans="1:8" ht="94.5">
      <c r="A19" s="8" t="s">
        <v>7</v>
      </c>
      <c r="B19" s="12" t="s">
        <v>172</v>
      </c>
      <c r="C19" s="10" t="s">
        <v>173</v>
      </c>
      <c r="D19" s="11" t="s">
        <v>8</v>
      </c>
      <c r="E19" s="11">
        <v>100</v>
      </c>
      <c r="F19" s="59">
        <v>1278.3699999999999</v>
      </c>
      <c r="G19" s="59">
        <v>1278.3699999999999</v>
      </c>
      <c r="H19" s="59">
        <v>1278.3699999999999</v>
      </c>
    </row>
    <row r="20" spans="1:8" ht="45.75" customHeight="1">
      <c r="A20" s="8" t="s">
        <v>9</v>
      </c>
      <c r="B20" s="12" t="s">
        <v>172</v>
      </c>
      <c r="C20" s="10" t="s">
        <v>173</v>
      </c>
      <c r="D20" s="11" t="s">
        <v>8</v>
      </c>
      <c r="E20" s="11">
        <v>200</v>
      </c>
      <c r="F20" s="59">
        <v>347.75</v>
      </c>
      <c r="G20" s="65">
        <v>366.4</v>
      </c>
      <c r="H20" s="65">
        <v>386.9</v>
      </c>
    </row>
    <row r="21" spans="1:8" ht="47.25" customHeight="1">
      <c r="A21" s="8" t="s">
        <v>10</v>
      </c>
      <c r="B21" s="12" t="s">
        <v>172</v>
      </c>
      <c r="C21" s="12" t="s">
        <v>173</v>
      </c>
      <c r="D21" s="11" t="s">
        <v>8</v>
      </c>
      <c r="E21" s="11">
        <v>800</v>
      </c>
      <c r="F21" s="59">
        <v>26.5</v>
      </c>
      <c r="G21" s="59">
        <v>26.5</v>
      </c>
      <c r="H21" s="59">
        <v>26.5</v>
      </c>
    </row>
    <row r="22" spans="1:8" ht="48" customHeight="1">
      <c r="A22" s="8" t="s">
        <v>11</v>
      </c>
      <c r="B22" s="10" t="s">
        <v>172</v>
      </c>
      <c r="C22" s="10" t="s">
        <v>174</v>
      </c>
      <c r="D22" s="11"/>
      <c r="E22" s="11"/>
      <c r="F22" s="74">
        <f>F23</f>
        <v>18939.79</v>
      </c>
      <c r="G22" s="25">
        <f>G23</f>
        <v>17993.900000000001</v>
      </c>
      <c r="H22" s="25">
        <f>H23</f>
        <v>18024.900000000001</v>
      </c>
    </row>
    <row r="23" spans="1:8" ht="15" customHeight="1">
      <c r="A23" s="99" t="s">
        <v>183</v>
      </c>
      <c r="B23" s="100" t="s">
        <v>172</v>
      </c>
      <c r="C23" s="100" t="s">
        <v>174</v>
      </c>
      <c r="D23" s="105" t="s">
        <v>12</v>
      </c>
      <c r="E23" s="101"/>
      <c r="F23" s="104">
        <f>F30</f>
        <v>18939.79</v>
      </c>
      <c r="G23" s="104">
        <f>G30</f>
        <v>17993.900000000001</v>
      </c>
      <c r="H23" s="104">
        <f>H30</f>
        <v>18024.900000000001</v>
      </c>
    </row>
    <row r="24" spans="1:8" ht="17.25" customHeight="1">
      <c r="A24" s="99"/>
      <c r="B24" s="100"/>
      <c r="C24" s="100"/>
      <c r="D24" s="105"/>
      <c r="E24" s="101"/>
      <c r="F24" s="104"/>
      <c r="G24" s="104"/>
      <c r="H24" s="104"/>
    </row>
    <row r="25" spans="1:8" ht="15.75" customHeight="1">
      <c r="A25" s="99"/>
      <c r="B25" s="100"/>
      <c r="C25" s="100"/>
      <c r="D25" s="105"/>
      <c r="E25" s="101"/>
      <c r="F25" s="104"/>
      <c r="G25" s="104"/>
      <c r="H25" s="104"/>
    </row>
    <row r="26" spans="1:8" ht="16.5" customHeight="1">
      <c r="A26" s="99"/>
      <c r="B26" s="100"/>
      <c r="C26" s="100"/>
      <c r="D26" s="105"/>
      <c r="E26" s="101"/>
      <c r="F26" s="104"/>
      <c r="G26" s="104"/>
      <c r="H26" s="104"/>
    </row>
    <row r="27" spans="1:8" ht="12.75" hidden="1" customHeight="1" thickBot="1">
      <c r="A27" s="99"/>
      <c r="B27" s="100"/>
      <c r="C27" s="100"/>
      <c r="D27" s="105"/>
      <c r="E27" s="101"/>
      <c r="F27" s="104"/>
      <c r="G27" s="104"/>
      <c r="H27" s="104"/>
    </row>
    <row r="28" spans="1:8" ht="0.75" hidden="1" customHeight="1" thickBot="1">
      <c r="A28" s="99"/>
      <c r="B28" s="100"/>
      <c r="C28" s="100"/>
      <c r="D28" s="105"/>
      <c r="E28" s="101"/>
      <c r="F28" s="104"/>
      <c r="G28" s="104"/>
      <c r="H28" s="104"/>
    </row>
    <row r="29" spans="1:8" ht="15.75" hidden="1" customHeight="1" thickBot="1">
      <c r="A29" s="99"/>
      <c r="B29" s="100"/>
      <c r="C29" s="100"/>
      <c r="D29" s="105"/>
      <c r="E29" s="101"/>
      <c r="F29" s="104"/>
      <c r="G29" s="104"/>
      <c r="H29" s="104"/>
    </row>
    <row r="30" spans="1:8" ht="15" customHeight="1">
      <c r="A30" s="99" t="s">
        <v>13</v>
      </c>
      <c r="B30" s="100" t="s">
        <v>172</v>
      </c>
      <c r="C30" s="100" t="s">
        <v>174</v>
      </c>
      <c r="D30" s="105" t="s">
        <v>14</v>
      </c>
      <c r="E30" s="101"/>
      <c r="F30" s="104">
        <f>F35</f>
        <v>18939.79</v>
      </c>
      <c r="G30" s="104">
        <f>G35</f>
        <v>17993.900000000001</v>
      </c>
      <c r="H30" s="104">
        <f>H35</f>
        <v>18024.900000000001</v>
      </c>
    </row>
    <row r="31" spans="1:8" ht="15.75" customHeight="1">
      <c r="A31" s="99"/>
      <c r="B31" s="100"/>
      <c r="C31" s="100"/>
      <c r="D31" s="105"/>
      <c r="E31" s="101"/>
      <c r="F31" s="104"/>
      <c r="G31" s="104"/>
      <c r="H31" s="104"/>
    </row>
    <row r="32" spans="1:8" ht="15.75" customHeight="1">
      <c r="A32" s="99"/>
      <c r="B32" s="100"/>
      <c r="C32" s="100"/>
      <c r="D32" s="105"/>
      <c r="E32" s="101"/>
      <c r="F32" s="104"/>
      <c r="G32" s="104"/>
      <c r="H32" s="104"/>
    </row>
    <row r="33" spans="1:8" ht="3.75" customHeight="1">
      <c r="A33" s="99"/>
      <c r="B33" s="100"/>
      <c r="C33" s="100"/>
      <c r="D33" s="105"/>
      <c r="E33" s="101"/>
      <c r="F33" s="104"/>
      <c r="G33" s="104"/>
      <c r="H33" s="104"/>
    </row>
    <row r="34" spans="1:8" ht="15.75" hidden="1" customHeight="1" thickBot="1">
      <c r="A34" s="99"/>
      <c r="B34" s="100"/>
      <c r="C34" s="100"/>
      <c r="D34" s="105"/>
      <c r="E34" s="101"/>
      <c r="F34" s="104"/>
      <c r="G34" s="104"/>
      <c r="H34" s="104"/>
    </row>
    <row r="35" spans="1:8" ht="31.5">
      <c r="A35" s="13" t="s">
        <v>15</v>
      </c>
      <c r="B35" s="10" t="s">
        <v>172</v>
      </c>
      <c r="C35" s="10" t="s">
        <v>174</v>
      </c>
      <c r="D35" s="11" t="s">
        <v>16</v>
      </c>
      <c r="E35" s="9"/>
      <c r="F35" s="25">
        <f>F36+F41+F43+F45</f>
        <v>18939.79</v>
      </c>
      <c r="G35" s="25">
        <f>G36+G41+G43+G45</f>
        <v>17993.900000000001</v>
      </c>
      <c r="H35" s="25">
        <f>H36+H41+H43+H45</f>
        <v>18024.900000000001</v>
      </c>
    </row>
    <row r="36" spans="1:8" ht="62.25" customHeight="1">
      <c r="A36" s="107" t="s">
        <v>7</v>
      </c>
      <c r="B36" s="100" t="s">
        <v>172</v>
      </c>
      <c r="C36" s="100" t="s">
        <v>174</v>
      </c>
      <c r="D36" s="105" t="s">
        <v>17</v>
      </c>
      <c r="E36" s="105" t="s">
        <v>18</v>
      </c>
      <c r="F36" s="106">
        <f>13044.81+844.46</f>
        <v>13889.27</v>
      </c>
      <c r="G36" s="106">
        <v>13044.81</v>
      </c>
      <c r="H36" s="106">
        <v>13044.81</v>
      </c>
    </row>
    <row r="37" spans="1:8" ht="15.75" customHeight="1">
      <c r="A37" s="107"/>
      <c r="B37" s="100"/>
      <c r="C37" s="100"/>
      <c r="D37" s="105"/>
      <c r="E37" s="105"/>
      <c r="F37" s="106"/>
      <c r="G37" s="106"/>
      <c r="H37" s="106"/>
    </row>
    <row r="38" spans="1:8" ht="2.25" customHeight="1">
      <c r="A38" s="107"/>
      <c r="B38" s="100"/>
      <c r="C38" s="100"/>
      <c r="D38" s="105"/>
      <c r="E38" s="105"/>
      <c r="F38" s="106"/>
      <c r="G38" s="106"/>
      <c r="H38" s="106"/>
    </row>
    <row r="39" spans="1:8" ht="15.75" hidden="1" customHeight="1" thickBot="1">
      <c r="A39" s="107"/>
      <c r="B39" s="100"/>
      <c r="C39" s="100"/>
      <c r="D39" s="105"/>
      <c r="E39" s="105"/>
      <c r="F39" s="106"/>
      <c r="G39" s="106"/>
      <c r="H39" s="106"/>
    </row>
    <row r="40" spans="1:8" ht="4.5" hidden="1" customHeight="1" thickBot="1">
      <c r="A40" s="107"/>
      <c r="B40" s="100"/>
      <c r="C40" s="100"/>
      <c r="D40" s="105"/>
      <c r="E40" s="105"/>
      <c r="F40" s="106"/>
      <c r="G40" s="106"/>
      <c r="H40" s="106"/>
    </row>
    <row r="41" spans="1:8" ht="46.5" customHeight="1">
      <c r="A41" s="107" t="s">
        <v>19</v>
      </c>
      <c r="B41" s="100" t="s">
        <v>172</v>
      </c>
      <c r="C41" s="100" t="s">
        <v>174</v>
      </c>
      <c r="D41" s="105" t="s">
        <v>17</v>
      </c>
      <c r="E41" s="105">
        <v>200</v>
      </c>
      <c r="F41" s="106">
        <v>3486</v>
      </c>
      <c r="G41" s="106">
        <v>3384.57</v>
      </c>
      <c r="H41" s="106">
        <v>3415.57</v>
      </c>
    </row>
    <row r="42" spans="1:8" ht="15.75" customHeight="1">
      <c r="A42" s="107"/>
      <c r="B42" s="100"/>
      <c r="C42" s="100"/>
      <c r="D42" s="105"/>
      <c r="E42" s="105"/>
      <c r="F42" s="106"/>
      <c r="G42" s="106"/>
      <c r="H42" s="106"/>
    </row>
    <row r="43" spans="1:8" ht="15" customHeight="1">
      <c r="A43" s="107" t="s">
        <v>20</v>
      </c>
      <c r="B43" s="100" t="s">
        <v>172</v>
      </c>
      <c r="C43" s="100" t="s">
        <v>174</v>
      </c>
      <c r="D43" s="105" t="s">
        <v>17</v>
      </c>
      <c r="E43" s="105">
        <v>800</v>
      </c>
      <c r="F43" s="106">
        <v>25</v>
      </c>
      <c r="G43" s="106">
        <v>25</v>
      </c>
      <c r="H43" s="106">
        <v>25</v>
      </c>
    </row>
    <row r="44" spans="1:8" ht="33.75" customHeight="1">
      <c r="A44" s="107"/>
      <c r="B44" s="100"/>
      <c r="C44" s="100"/>
      <c r="D44" s="105"/>
      <c r="E44" s="105"/>
      <c r="F44" s="106"/>
      <c r="G44" s="106"/>
      <c r="H44" s="106"/>
    </row>
    <row r="45" spans="1:8" ht="62.25" customHeight="1">
      <c r="A45" s="107" t="s">
        <v>21</v>
      </c>
      <c r="B45" s="100" t="s">
        <v>172</v>
      </c>
      <c r="C45" s="100" t="s">
        <v>174</v>
      </c>
      <c r="D45" s="99" t="s">
        <v>22</v>
      </c>
      <c r="E45" s="105">
        <v>100</v>
      </c>
      <c r="F45" s="106">
        <v>1539.52</v>
      </c>
      <c r="G45" s="106">
        <v>1539.52</v>
      </c>
      <c r="H45" s="106">
        <v>1539.52</v>
      </c>
    </row>
    <row r="46" spans="1:8" ht="15" customHeight="1">
      <c r="A46" s="107"/>
      <c r="B46" s="100"/>
      <c r="C46" s="100"/>
      <c r="D46" s="99"/>
      <c r="E46" s="105"/>
      <c r="F46" s="106"/>
      <c r="G46" s="106"/>
      <c r="H46" s="106"/>
    </row>
    <row r="47" spans="1:8" ht="15.75" customHeight="1">
      <c r="A47" s="107"/>
      <c r="B47" s="100"/>
      <c r="C47" s="100"/>
      <c r="D47" s="99"/>
      <c r="E47" s="105"/>
      <c r="F47" s="106"/>
      <c r="G47" s="106"/>
      <c r="H47" s="106"/>
    </row>
    <row r="48" spans="1:8" ht="15.75" customHeight="1">
      <c r="A48" s="107"/>
      <c r="B48" s="100"/>
      <c r="C48" s="100"/>
      <c r="D48" s="99"/>
      <c r="E48" s="105"/>
      <c r="F48" s="106"/>
      <c r="G48" s="106"/>
      <c r="H48" s="106"/>
    </row>
    <row r="49" spans="1:8" ht="1.5" customHeight="1">
      <c r="A49" s="107"/>
      <c r="B49" s="100"/>
      <c r="C49" s="100"/>
      <c r="D49" s="99"/>
      <c r="E49" s="105"/>
      <c r="F49" s="106"/>
      <c r="G49" s="106"/>
      <c r="H49" s="106"/>
    </row>
    <row r="50" spans="1:8" ht="15.75" hidden="1" customHeight="1" thickBot="1">
      <c r="A50" s="107"/>
      <c r="B50" s="100"/>
      <c r="C50" s="100"/>
      <c r="D50" s="99"/>
      <c r="E50" s="105"/>
      <c r="F50" s="106"/>
      <c r="G50" s="106"/>
      <c r="H50" s="106"/>
    </row>
    <row r="51" spans="1:8" s="6" customFormat="1" ht="15.75" customHeight="1">
      <c r="A51" s="83" t="s">
        <v>237</v>
      </c>
      <c r="B51" s="80" t="s">
        <v>172</v>
      </c>
      <c r="C51" s="80" t="s">
        <v>240</v>
      </c>
      <c r="D51" s="87" t="s">
        <v>242</v>
      </c>
      <c r="E51" s="81"/>
      <c r="F51" s="82">
        <f>F52</f>
        <v>295.00200000000001</v>
      </c>
      <c r="G51" s="82">
        <f t="shared" ref="G51:H52" si="1">G52</f>
        <v>0</v>
      </c>
      <c r="H51" s="82">
        <f t="shared" si="1"/>
        <v>0</v>
      </c>
    </row>
    <row r="52" spans="1:8" s="6" customFormat="1" ht="15.75" customHeight="1">
      <c r="A52" s="84" t="s">
        <v>238</v>
      </c>
      <c r="B52" s="80" t="s">
        <v>172</v>
      </c>
      <c r="C52" s="80" t="s">
        <v>240</v>
      </c>
      <c r="D52" s="87" t="s">
        <v>243</v>
      </c>
      <c r="E52" s="81"/>
      <c r="F52" s="82">
        <f>F53</f>
        <v>295.00200000000001</v>
      </c>
      <c r="G52" s="82">
        <f t="shared" si="1"/>
        <v>0</v>
      </c>
      <c r="H52" s="82">
        <f t="shared" si="1"/>
        <v>0</v>
      </c>
    </row>
    <row r="53" spans="1:8" s="6" customFormat="1" ht="46.5" customHeight="1">
      <c r="A53" s="86" t="s">
        <v>241</v>
      </c>
      <c r="B53" s="80" t="s">
        <v>172</v>
      </c>
      <c r="C53" s="80" t="s">
        <v>240</v>
      </c>
      <c r="D53" s="85" t="s">
        <v>239</v>
      </c>
      <c r="E53" s="81">
        <v>800</v>
      </c>
      <c r="F53" s="82">
        <v>295.00200000000001</v>
      </c>
      <c r="G53" s="82">
        <v>0</v>
      </c>
      <c r="H53" s="82">
        <v>0</v>
      </c>
    </row>
    <row r="54" spans="1:8" ht="19.5" customHeight="1">
      <c r="A54" s="8" t="s">
        <v>23</v>
      </c>
      <c r="B54" s="10" t="s">
        <v>172</v>
      </c>
      <c r="C54" s="10">
        <v>11</v>
      </c>
      <c r="D54" s="14"/>
      <c r="E54" s="11"/>
      <c r="F54" s="74">
        <f t="shared" ref="F54:H57" si="2">F55</f>
        <v>50</v>
      </c>
      <c r="G54" s="25">
        <f t="shared" si="2"/>
        <v>50</v>
      </c>
      <c r="H54" s="25">
        <f t="shared" si="2"/>
        <v>50</v>
      </c>
    </row>
    <row r="55" spans="1:8" ht="73.5" customHeight="1">
      <c r="A55" s="31" t="s">
        <v>183</v>
      </c>
      <c r="B55" s="15" t="s">
        <v>172</v>
      </c>
      <c r="C55" s="15">
        <v>11</v>
      </c>
      <c r="D55" s="16" t="s">
        <v>12</v>
      </c>
      <c r="E55" s="11"/>
      <c r="F55" s="25">
        <f t="shared" si="2"/>
        <v>50</v>
      </c>
      <c r="G55" s="25">
        <f t="shared" si="2"/>
        <v>50</v>
      </c>
      <c r="H55" s="25">
        <f t="shared" si="2"/>
        <v>50</v>
      </c>
    </row>
    <row r="56" spans="1:8" ht="15.75">
      <c r="A56" s="8" t="s">
        <v>24</v>
      </c>
      <c r="B56" s="15" t="s">
        <v>172</v>
      </c>
      <c r="C56" s="15">
        <v>11</v>
      </c>
      <c r="D56" s="16" t="s">
        <v>25</v>
      </c>
      <c r="E56" s="11"/>
      <c r="F56" s="25">
        <f t="shared" si="2"/>
        <v>50</v>
      </c>
      <c r="G56" s="25">
        <f t="shared" si="2"/>
        <v>50</v>
      </c>
      <c r="H56" s="25">
        <f t="shared" si="2"/>
        <v>50</v>
      </c>
    </row>
    <row r="57" spans="1:8" ht="31.5">
      <c r="A57" s="13" t="s">
        <v>26</v>
      </c>
      <c r="B57" s="15" t="s">
        <v>172</v>
      </c>
      <c r="C57" s="15">
        <v>11</v>
      </c>
      <c r="D57" s="16" t="s">
        <v>27</v>
      </c>
      <c r="E57" s="11"/>
      <c r="F57" s="25">
        <f t="shared" si="2"/>
        <v>50</v>
      </c>
      <c r="G57" s="25">
        <f t="shared" si="2"/>
        <v>50</v>
      </c>
      <c r="H57" s="25">
        <f t="shared" si="2"/>
        <v>50</v>
      </c>
    </row>
    <row r="58" spans="1:8" ht="31.5">
      <c r="A58" s="8" t="s">
        <v>28</v>
      </c>
      <c r="B58" s="10" t="s">
        <v>172</v>
      </c>
      <c r="C58" s="10">
        <v>11</v>
      </c>
      <c r="D58" s="11" t="s">
        <v>29</v>
      </c>
      <c r="E58" s="16">
        <v>800</v>
      </c>
      <c r="F58" s="58">
        <v>50</v>
      </c>
      <c r="G58" s="58">
        <v>50</v>
      </c>
      <c r="H58" s="58">
        <v>50</v>
      </c>
    </row>
    <row r="59" spans="1:8" ht="15.75">
      <c r="A59" s="8" t="s">
        <v>30</v>
      </c>
      <c r="B59" s="10" t="s">
        <v>172</v>
      </c>
      <c r="C59" s="10">
        <v>13</v>
      </c>
      <c r="D59" s="11"/>
      <c r="E59" s="11"/>
      <c r="F59" s="74">
        <f>F60+F65+F68</f>
        <v>833.99</v>
      </c>
      <c r="G59" s="25">
        <f>G60+G65+G68</f>
        <v>870.5</v>
      </c>
      <c r="H59" s="25">
        <f>H60+H65+H68</f>
        <v>922.5</v>
      </c>
    </row>
    <row r="60" spans="1:8" ht="67.5" customHeight="1">
      <c r="A60" s="31" t="s">
        <v>183</v>
      </c>
      <c r="B60" s="10" t="s">
        <v>172</v>
      </c>
      <c r="C60" s="10">
        <v>13</v>
      </c>
      <c r="D60" s="11" t="s">
        <v>12</v>
      </c>
      <c r="E60" s="9"/>
      <c r="F60" s="25">
        <f t="shared" ref="F60:H62" si="3">F61</f>
        <v>513.99</v>
      </c>
      <c r="G60" s="25">
        <f t="shared" si="3"/>
        <v>510.5</v>
      </c>
      <c r="H60" s="25">
        <f t="shared" si="3"/>
        <v>522.5</v>
      </c>
    </row>
    <row r="61" spans="1:8" ht="49.5" customHeight="1">
      <c r="A61" s="8" t="s">
        <v>13</v>
      </c>
      <c r="B61" s="10" t="s">
        <v>172</v>
      </c>
      <c r="C61" s="10">
        <v>13</v>
      </c>
      <c r="D61" s="11" t="s">
        <v>14</v>
      </c>
      <c r="E61" s="9"/>
      <c r="F61" s="25">
        <f t="shared" si="3"/>
        <v>513.99</v>
      </c>
      <c r="G61" s="25">
        <f t="shared" si="3"/>
        <v>510.5</v>
      </c>
      <c r="H61" s="25">
        <f t="shared" si="3"/>
        <v>522.5</v>
      </c>
    </row>
    <row r="62" spans="1:8" ht="31.5">
      <c r="A62" s="13" t="s">
        <v>15</v>
      </c>
      <c r="B62" s="10" t="s">
        <v>172</v>
      </c>
      <c r="C62" s="10">
        <v>13</v>
      </c>
      <c r="D62" s="11" t="s">
        <v>16</v>
      </c>
      <c r="E62" s="9"/>
      <c r="F62" s="25">
        <f t="shared" si="3"/>
        <v>513.99</v>
      </c>
      <c r="G62" s="25">
        <f t="shared" si="3"/>
        <v>510.5</v>
      </c>
      <c r="H62" s="25">
        <f t="shared" si="3"/>
        <v>522.5</v>
      </c>
    </row>
    <row r="63" spans="1:8" ht="30.75" customHeight="1">
      <c r="A63" s="107" t="s">
        <v>31</v>
      </c>
      <c r="B63" s="100" t="s">
        <v>172</v>
      </c>
      <c r="C63" s="100">
        <v>13</v>
      </c>
      <c r="D63" s="105" t="s">
        <v>32</v>
      </c>
      <c r="E63" s="105" t="s">
        <v>33</v>
      </c>
      <c r="F63" s="106">
        <v>513.99</v>
      </c>
      <c r="G63" s="106">
        <v>510.5</v>
      </c>
      <c r="H63" s="106">
        <v>522.5</v>
      </c>
    </row>
    <row r="64" spans="1:8" ht="24" hidden="1" customHeight="1" thickBot="1">
      <c r="A64" s="107"/>
      <c r="B64" s="100"/>
      <c r="C64" s="100"/>
      <c r="D64" s="105"/>
      <c r="E64" s="105"/>
      <c r="F64" s="106"/>
      <c r="G64" s="106"/>
      <c r="H64" s="106"/>
    </row>
    <row r="65" spans="1:8" ht="37.5" customHeight="1">
      <c r="A65" s="31" t="s">
        <v>34</v>
      </c>
      <c r="B65" s="10" t="s">
        <v>172</v>
      </c>
      <c r="C65" s="10">
        <v>13</v>
      </c>
      <c r="D65" s="11" t="s">
        <v>35</v>
      </c>
      <c r="E65" s="11"/>
      <c r="F65" s="25">
        <f t="shared" ref="F65:H66" si="4">F66</f>
        <v>220</v>
      </c>
      <c r="G65" s="25">
        <f t="shared" si="4"/>
        <v>260</v>
      </c>
      <c r="H65" s="25">
        <f t="shared" si="4"/>
        <v>300</v>
      </c>
    </row>
    <row r="66" spans="1:8" ht="47.25" customHeight="1">
      <c r="A66" s="17" t="s">
        <v>36</v>
      </c>
      <c r="B66" s="10" t="s">
        <v>172</v>
      </c>
      <c r="C66" s="10">
        <v>13</v>
      </c>
      <c r="D66" s="11" t="s">
        <v>37</v>
      </c>
      <c r="E66" s="11"/>
      <c r="F66" s="25">
        <f t="shared" si="4"/>
        <v>220</v>
      </c>
      <c r="G66" s="25">
        <f t="shared" si="4"/>
        <v>260</v>
      </c>
      <c r="H66" s="25">
        <f t="shared" si="4"/>
        <v>300</v>
      </c>
    </row>
    <row r="67" spans="1:8" ht="47.25">
      <c r="A67" s="8" t="s">
        <v>38</v>
      </c>
      <c r="B67" s="10" t="s">
        <v>172</v>
      </c>
      <c r="C67" s="10">
        <v>13</v>
      </c>
      <c r="D67" s="11" t="s">
        <v>39</v>
      </c>
      <c r="E67" s="11">
        <v>200</v>
      </c>
      <c r="F67" s="25">
        <v>220</v>
      </c>
      <c r="G67" s="25">
        <v>260</v>
      </c>
      <c r="H67" s="25">
        <v>300</v>
      </c>
    </row>
    <row r="68" spans="1:8" ht="31.5">
      <c r="A68" s="8" t="s">
        <v>2</v>
      </c>
      <c r="B68" s="10" t="s">
        <v>172</v>
      </c>
      <c r="C68" s="10">
        <v>13</v>
      </c>
      <c r="D68" s="11" t="s">
        <v>40</v>
      </c>
      <c r="E68" s="11"/>
      <c r="F68" s="25">
        <f>F69</f>
        <v>100</v>
      </c>
      <c r="G68" s="25">
        <f>G69</f>
        <v>100</v>
      </c>
      <c r="H68" s="25">
        <f>H69</f>
        <v>100</v>
      </c>
    </row>
    <row r="69" spans="1:8" ht="15.75" customHeight="1">
      <c r="A69" s="108" t="s">
        <v>41</v>
      </c>
      <c r="B69" s="100" t="s">
        <v>172</v>
      </c>
      <c r="C69" s="100">
        <v>13</v>
      </c>
      <c r="D69" s="105" t="s">
        <v>40</v>
      </c>
      <c r="E69" s="105"/>
      <c r="F69" s="106">
        <f>F73</f>
        <v>100</v>
      </c>
      <c r="G69" s="106">
        <f>G73</f>
        <v>100</v>
      </c>
      <c r="H69" s="106">
        <f>H73</f>
        <v>100</v>
      </c>
    </row>
    <row r="70" spans="1:8" ht="14.25" customHeight="1">
      <c r="A70" s="108"/>
      <c r="B70" s="100"/>
      <c r="C70" s="100"/>
      <c r="D70" s="105"/>
      <c r="E70" s="105"/>
      <c r="F70" s="106"/>
      <c r="G70" s="106"/>
      <c r="H70" s="106"/>
    </row>
    <row r="71" spans="1:8" ht="12.75" hidden="1" customHeight="1" thickBot="1">
      <c r="A71" s="108"/>
      <c r="B71" s="100"/>
      <c r="C71" s="100"/>
      <c r="D71" s="105"/>
      <c r="E71" s="105"/>
      <c r="F71" s="106"/>
      <c r="G71" s="106"/>
      <c r="H71" s="106"/>
    </row>
    <row r="72" spans="1:8" ht="3" hidden="1" customHeight="1" thickBot="1">
      <c r="A72" s="108"/>
      <c r="B72" s="100"/>
      <c r="C72" s="100"/>
      <c r="D72" s="105"/>
      <c r="E72" s="105"/>
      <c r="F72" s="106"/>
      <c r="G72" s="106"/>
      <c r="H72" s="106"/>
    </row>
    <row r="73" spans="1:8" ht="15" customHeight="1">
      <c r="A73" s="108" t="s">
        <v>42</v>
      </c>
      <c r="B73" s="100" t="s">
        <v>172</v>
      </c>
      <c r="C73" s="100">
        <v>13</v>
      </c>
      <c r="D73" s="105" t="s">
        <v>43</v>
      </c>
      <c r="E73" s="105"/>
      <c r="F73" s="106">
        <f>F75+F77</f>
        <v>100</v>
      </c>
      <c r="G73" s="106">
        <f t="shared" ref="G73:H73" si="5">G75+G77</f>
        <v>100</v>
      </c>
      <c r="H73" s="106">
        <f t="shared" si="5"/>
        <v>100</v>
      </c>
    </row>
    <row r="74" spans="1:8" ht="14.25" customHeight="1">
      <c r="A74" s="108"/>
      <c r="B74" s="100"/>
      <c r="C74" s="100"/>
      <c r="D74" s="105"/>
      <c r="E74" s="105"/>
      <c r="F74" s="106"/>
      <c r="G74" s="106"/>
      <c r="H74" s="106"/>
    </row>
    <row r="75" spans="1:8" ht="15" customHeight="1">
      <c r="A75" s="108" t="s">
        <v>44</v>
      </c>
      <c r="B75" s="100" t="s">
        <v>172</v>
      </c>
      <c r="C75" s="100">
        <v>13</v>
      </c>
      <c r="D75" s="105" t="s">
        <v>45</v>
      </c>
      <c r="E75" s="105">
        <v>500</v>
      </c>
      <c r="F75" s="106">
        <v>80</v>
      </c>
      <c r="G75" s="106">
        <v>80</v>
      </c>
      <c r="H75" s="106">
        <v>80</v>
      </c>
    </row>
    <row r="76" spans="1:8" ht="15.75" customHeight="1">
      <c r="A76" s="108"/>
      <c r="B76" s="100"/>
      <c r="C76" s="100"/>
      <c r="D76" s="105"/>
      <c r="E76" s="105"/>
      <c r="F76" s="106"/>
      <c r="G76" s="106"/>
      <c r="H76" s="106"/>
    </row>
    <row r="77" spans="1:8" s="6" customFormat="1" ht="49.5" customHeight="1">
      <c r="A77" s="52" t="s">
        <v>210</v>
      </c>
      <c r="B77" s="51" t="s">
        <v>172</v>
      </c>
      <c r="C77" s="51" t="s">
        <v>212</v>
      </c>
      <c r="D77" s="54" t="s">
        <v>211</v>
      </c>
      <c r="E77" s="53">
        <v>500</v>
      </c>
      <c r="F77" s="25">
        <v>20</v>
      </c>
      <c r="G77" s="25">
        <v>20</v>
      </c>
      <c r="H77" s="25">
        <v>20</v>
      </c>
    </row>
    <row r="78" spans="1:8" ht="31.5">
      <c r="A78" s="18" t="s">
        <v>46</v>
      </c>
      <c r="B78" s="10" t="s">
        <v>173</v>
      </c>
      <c r="C78" s="19"/>
      <c r="D78" s="9"/>
      <c r="E78" s="9"/>
      <c r="F78" s="74">
        <f t="shared" ref="F78:H81" si="6">F79</f>
        <v>110</v>
      </c>
      <c r="G78" s="69">
        <f t="shared" si="6"/>
        <v>117</v>
      </c>
      <c r="H78" s="69">
        <f t="shared" si="6"/>
        <v>120</v>
      </c>
    </row>
    <row r="79" spans="1:8" ht="31.5">
      <c r="A79" s="8" t="s">
        <v>47</v>
      </c>
      <c r="B79" s="10" t="s">
        <v>173</v>
      </c>
      <c r="C79" s="45" t="s">
        <v>200</v>
      </c>
      <c r="D79" s="11"/>
      <c r="E79" s="11"/>
      <c r="F79" s="25">
        <f t="shared" si="6"/>
        <v>110</v>
      </c>
      <c r="G79" s="25">
        <f t="shared" si="6"/>
        <v>117</v>
      </c>
      <c r="H79" s="25">
        <f t="shared" si="6"/>
        <v>120</v>
      </c>
    </row>
    <row r="80" spans="1:8" ht="78.75">
      <c r="A80" s="31" t="s">
        <v>185</v>
      </c>
      <c r="B80" s="10" t="s">
        <v>173</v>
      </c>
      <c r="C80" s="45" t="s">
        <v>200</v>
      </c>
      <c r="D80" s="11" t="s">
        <v>158</v>
      </c>
      <c r="E80" s="11"/>
      <c r="F80" s="25">
        <f t="shared" si="6"/>
        <v>110</v>
      </c>
      <c r="G80" s="25">
        <f t="shared" si="6"/>
        <v>117</v>
      </c>
      <c r="H80" s="25">
        <f t="shared" si="6"/>
        <v>120</v>
      </c>
    </row>
    <row r="81" spans="1:8" ht="49.5" customHeight="1">
      <c r="A81" s="13" t="s">
        <v>161</v>
      </c>
      <c r="B81" s="10" t="s">
        <v>173</v>
      </c>
      <c r="C81" s="45" t="s">
        <v>200</v>
      </c>
      <c r="D81" s="11" t="s">
        <v>159</v>
      </c>
      <c r="E81" s="11"/>
      <c r="F81" s="25">
        <f t="shared" si="6"/>
        <v>110</v>
      </c>
      <c r="G81" s="25">
        <f t="shared" si="6"/>
        <v>117</v>
      </c>
      <c r="H81" s="25">
        <f t="shared" si="6"/>
        <v>120</v>
      </c>
    </row>
    <row r="82" spans="1:8" ht="47.25">
      <c r="A82" s="8" t="s">
        <v>50</v>
      </c>
      <c r="B82" s="10" t="s">
        <v>173</v>
      </c>
      <c r="C82" s="45" t="s">
        <v>200</v>
      </c>
      <c r="D82" s="11" t="s">
        <v>160</v>
      </c>
      <c r="E82" s="11">
        <v>200</v>
      </c>
      <c r="F82" s="25">
        <v>110</v>
      </c>
      <c r="G82" s="25">
        <v>117</v>
      </c>
      <c r="H82" s="25">
        <v>120</v>
      </c>
    </row>
    <row r="83" spans="1:8" ht="15.75">
      <c r="A83" s="8" t="s">
        <v>51</v>
      </c>
      <c r="B83" s="10" t="s">
        <v>174</v>
      </c>
      <c r="C83" s="10"/>
      <c r="D83" s="11"/>
      <c r="E83" s="11"/>
      <c r="F83" s="74">
        <f>F84+F90+F99</f>
        <v>88219.169999999984</v>
      </c>
      <c r="G83" s="69">
        <f>G84+G90+G99</f>
        <v>27425.08</v>
      </c>
      <c r="H83" s="69">
        <f>H84+H90+H99</f>
        <v>43184.819999999992</v>
      </c>
    </row>
    <row r="84" spans="1:8" ht="15.75">
      <c r="A84" s="8" t="s">
        <v>52</v>
      </c>
      <c r="B84" s="10" t="s">
        <v>174</v>
      </c>
      <c r="C84" s="10" t="s">
        <v>176</v>
      </c>
      <c r="D84" s="11"/>
      <c r="E84" s="11"/>
      <c r="F84" s="25">
        <f>F85</f>
        <v>2169.1999999999998</v>
      </c>
      <c r="G84" s="25">
        <f t="shared" ref="F84:H86" si="7">G85</f>
        <v>91.2</v>
      </c>
      <c r="H84" s="25">
        <f t="shared" si="7"/>
        <v>96.2</v>
      </c>
    </row>
    <row r="85" spans="1:8" ht="78.75">
      <c r="A85" s="20" t="s">
        <v>186</v>
      </c>
      <c r="B85" s="10" t="s">
        <v>174</v>
      </c>
      <c r="C85" s="10" t="s">
        <v>176</v>
      </c>
      <c r="D85" s="21" t="s">
        <v>53</v>
      </c>
      <c r="E85" s="11"/>
      <c r="F85" s="25">
        <f t="shared" si="7"/>
        <v>2169.1999999999998</v>
      </c>
      <c r="G85" s="25">
        <f t="shared" si="7"/>
        <v>91.2</v>
      </c>
      <c r="H85" s="25">
        <f t="shared" si="7"/>
        <v>96.2</v>
      </c>
    </row>
    <row r="86" spans="1:8" ht="31.5">
      <c r="A86" s="22" t="s">
        <v>54</v>
      </c>
      <c r="B86" s="10" t="s">
        <v>174</v>
      </c>
      <c r="C86" s="10" t="s">
        <v>176</v>
      </c>
      <c r="D86" s="21" t="s">
        <v>55</v>
      </c>
      <c r="E86" s="11"/>
      <c r="F86" s="25">
        <f t="shared" si="7"/>
        <v>2169.1999999999998</v>
      </c>
      <c r="G86" s="25">
        <f t="shared" si="7"/>
        <v>91.2</v>
      </c>
      <c r="H86" s="25">
        <f t="shared" si="7"/>
        <v>96.2</v>
      </c>
    </row>
    <row r="87" spans="1:8" ht="52.5" customHeight="1">
      <c r="A87" s="13" t="s">
        <v>56</v>
      </c>
      <c r="B87" s="10" t="s">
        <v>174</v>
      </c>
      <c r="C87" s="10" t="s">
        <v>176</v>
      </c>
      <c r="D87" s="21" t="s">
        <v>57</v>
      </c>
      <c r="E87" s="11"/>
      <c r="F87" s="25">
        <f>F88+F89</f>
        <v>2169.1999999999998</v>
      </c>
      <c r="G87" s="25">
        <f t="shared" ref="G87:H87" si="8">G88+G89</f>
        <v>91.2</v>
      </c>
      <c r="H87" s="25">
        <f t="shared" si="8"/>
        <v>96.2</v>
      </c>
    </row>
    <row r="88" spans="1:8" s="6" customFormat="1" ht="62.25" customHeight="1">
      <c r="A88" s="38" t="s">
        <v>193</v>
      </c>
      <c r="B88" s="10" t="s">
        <v>174</v>
      </c>
      <c r="C88" s="10" t="s">
        <v>176</v>
      </c>
      <c r="D88" s="21" t="s">
        <v>58</v>
      </c>
      <c r="E88" s="11">
        <v>200</v>
      </c>
      <c r="F88" s="25">
        <v>50</v>
      </c>
      <c r="G88" s="25">
        <v>91.2</v>
      </c>
      <c r="H88" s="25">
        <v>96.2</v>
      </c>
    </row>
    <row r="89" spans="1:8" s="6" customFormat="1" ht="62.25" customHeight="1">
      <c r="A89" s="43" t="s">
        <v>213</v>
      </c>
      <c r="B89" s="51" t="s">
        <v>174</v>
      </c>
      <c r="C89" s="51" t="s">
        <v>176</v>
      </c>
      <c r="D89" s="21" t="s">
        <v>214</v>
      </c>
      <c r="E89" s="53">
        <v>200</v>
      </c>
      <c r="F89" s="25">
        <v>2119.1999999999998</v>
      </c>
      <c r="G89" s="25">
        <v>0</v>
      </c>
      <c r="H89" s="25">
        <v>0</v>
      </c>
    </row>
    <row r="90" spans="1:8" ht="15.75">
      <c r="A90" s="20" t="s">
        <v>59</v>
      </c>
      <c r="B90" s="10" t="s">
        <v>174</v>
      </c>
      <c r="C90" s="10" t="s">
        <v>175</v>
      </c>
      <c r="D90" s="21"/>
      <c r="E90" s="11"/>
      <c r="F90" s="25">
        <f t="shared" ref="F90:H91" si="9">F91</f>
        <v>46464.35</v>
      </c>
      <c r="G90" s="25">
        <f t="shared" si="9"/>
        <v>27192.620000000003</v>
      </c>
      <c r="H90" s="25">
        <f t="shared" si="9"/>
        <v>41750.42</v>
      </c>
    </row>
    <row r="91" spans="1:8" ht="78.75">
      <c r="A91" s="31" t="s">
        <v>186</v>
      </c>
      <c r="B91" s="10" t="s">
        <v>174</v>
      </c>
      <c r="C91" s="10" t="s">
        <v>175</v>
      </c>
      <c r="D91" s="21" t="s">
        <v>53</v>
      </c>
      <c r="E91" s="11"/>
      <c r="F91" s="25">
        <f t="shared" si="9"/>
        <v>46464.35</v>
      </c>
      <c r="G91" s="25">
        <f t="shared" si="9"/>
        <v>27192.620000000003</v>
      </c>
      <c r="H91" s="25">
        <f t="shared" si="9"/>
        <v>41750.42</v>
      </c>
    </row>
    <row r="92" spans="1:8" ht="31.5">
      <c r="A92" s="8" t="s">
        <v>60</v>
      </c>
      <c r="B92" s="10" t="s">
        <v>174</v>
      </c>
      <c r="C92" s="10" t="s">
        <v>175</v>
      </c>
      <c r="D92" s="21" t="s">
        <v>61</v>
      </c>
      <c r="E92" s="11"/>
      <c r="F92" s="25">
        <f>F93+F96</f>
        <v>46464.35</v>
      </c>
      <c r="G92" s="25">
        <f>G93+G96</f>
        <v>27192.620000000003</v>
      </c>
      <c r="H92" s="25">
        <f>H93+H96</f>
        <v>41750.42</v>
      </c>
    </row>
    <row r="93" spans="1:8" ht="31.5">
      <c r="A93" s="13" t="s">
        <v>62</v>
      </c>
      <c r="B93" s="10" t="s">
        <v>174</v>
      </c>
      <c r="C93" s="10" t="s">
        <v>175</v>
      </c>
      <c r="D93" s="21" t="s">
        <v>63</v>
      </c>
      <c r="E93" s="11"/>
      <c r="F93" s="25">
        <f>F94+F95</f>
        <v>44333.35</v>
      </c>
      <c r="G93" s="25">
        <f>G94+G95</f>
        <v>24692.620000000003</v>
      </c>
      <c r="H93" s="25">
        <f>H94+H95</f>
        <v>39831.15</v>
      </c>
    </row>
    <row r="94" spans="1:8" ht="40.5" customHeight="1">
      <c r="A94" s="33" t="s">
        <v>194</v>
      </c>
      <c r="B94" s="10" t="s">
        <v>174</v>
      </c>
      <c r="C94" s="10" t="s">
        <v>175</v>
      </c>
      <c r="D94" s="21" t="s">
        <v>65</v>
      </c>
      <c r="E94" s="11">
        <v>200</v>
      </c>
      <c r="F94" s="25">
        <f>6122.5-800+800+2000+929.54</f>
        <v>9052.0400000000009</v>
      </c>
      <c r="G94" s="25">
        <v>7221.04</v>
      </c>
      <c r="H94" s="25">
        <v>6860</v>
      </c>
    </row>
    <row r="95" spans="1:8" s="1" customFormat="1" ht="47.25">
      <c r="A95" s="22" t="s">
        <v>64</v>
      </c>
      <c r="B95" s="10" t="s">
        <v>174</v>
      </c>
      <c r="C95" s="10" t="s">
        <v>175</v>
      </c>
      <c r="D95" s="21" t="s">
        <v>152</v>
      </c>
      <c r="E95" s="11">
        <v>200</v>
      </c>
      <c r="F95" s="25">
        <v>35281.31</v>
      </c>
      <c r="G95" s="25">
        <v>17471.580000000002</v>
      </c>
      <c r="H95" s="25">
        <v>32971.15</v>
      </c>
    </row>
    <row r="96" spans="1:8" ht="31.5">
      <c r="A96" s="13" t="s">
        <v>66</v>
      </c>
      <c r="B96" s="10" t="s">
        <v>174</v>
      </c>
      <c r="C96" s="10" t="s">
        <v>175</v>
      </c>
      <c r="D96" s="21" t="s">
        <v>67</v>
      </c>
      <c r="E96" s="9"/>
      <c r="F96" s="25">
        <f>F97+F98</f>
        <v>2131</v>
      </c>
      <c r="G96" s="25">
        <f>G97+G98</f>
        <v>2500</v>
      </c>
      <c r="H96" s="25">
        <f>H97+H98</f>
        <v>1919.27</v>
      </c>
    </row>
    <row r="97" spans="1:8" ht="47.25">
      <c r="A97" s="22" t="s">
        <v>68</v>
      </c>
      <c r="B97" s="10" t="s">
        <v>174</v>
      </c>
      <c r="C97" s="10" t="s">
        <v>175</v>
      </c>
      <c r="D97" s="21" t="s">
        <v>69</v>
      </c>
      <c r="E97" s="11" t="s">
        <v>33</v>
      </c>
      <c r="F97" s="25">
        <f>1800+331</f>
        <v>2131</v>
      </c>
      <c r="G97" s="25">
        <v>2500</v>
      </c>
      <c r="H97" s="25">
        <v>1919.27</v>
      </c>
    </row>
    <row r="98" spans="1:8" ht="47.25" hidden="1">
      <c r="A98" s="22" t="s">
        <v>70</v>
      </c>
      <c r="B98" s="10" t="s">
        <v>174</v>
      </c>
      <c r="C98" s="10" t="s">
        <v>175</v>
      </c>
      <c r="D98" s="21" t="s">
        <v>71</v>
      </c>
      <c r="E98" s="11">
        <v>200</v>
      </c>
      <c r="F98" s="25">
        <v>0</v>
      </c>
      <c r="G98" s="25">
        <v>0</v>
      </c>
      <c r="H98" s="25">
        <v>0</v>
      </c>
    </row>
    <row r="99" spans="1:8" ht="15.75">
      <c r="A99" s="8" t="s">
        <v>72</v>
      </c>
      <c r="B99" s="10" t="s">
        <v>174</v>
      </c>
      <c r="C99" s="10">
        <v>12</v>
      </c>
      <c r="D99" s="11"/>
      <c r="E99" s="11"/>
      <c r="F99" s="25">
        <f>+F100+F104</f>
        <v>39585.619999999995</v>
      </c>
      <c r="G99" s="25">
        <f t="shared" ref="G99:H99" si="10">+G100+G104</f>
        <v>141.25999999999993</v>
      </c>
      <c r="H99" s="25">
        <f t="shared" si="10"/>
        <v>1338.2</v>
      </c>
    </row>
    <row r="100" spans="1:8" ht="63">
      <c r="A100" s="31" t="s">
        <v>183</v>
      </c>
      <c r="B100" s="10" t="s">
        <v>174</v>
      </c>
      <c r="C100" s="10">
        <v>12</v>
      </c>
      <c r="D100" s="11" t="s">
        <v>12</v>
      </c>
      <c r="E100" s="11"/>
      <c r="F100" s="25">
        <f t="shared" ref="F100:H102" si="11">F101</f>
        <v>39568.42</v>
      </c>
      <c r="G100" s="25">
        <f t="shared" si="11"/>
        <v>124.05999999999995</v>
      </c>
      <c r="H100" s="25">
        <f t="shared" si="11"/>
        <v>1321</v>
      </c>
    </row>
    <row r="101" spans="1:8" ht="31.5">
      <c r="A101" s="8" t="s">
        <v>34</v>
      </c>
      <c r="B101" s="10" t="s">
        <v>174</v>
      </c>
      <c r="C101" s="10">
        <v>12</v>
      </c>
      <c r="D101" s="11" t="s">
        <v>35</v>
      </c>
      <c r="E101" s="11"/>
      <c r="F101" s="25">
        <f t="shared" si="11"/>
        <v>39568.42</v>
      </c>
      <c r="G101" s="25">
        <f t="shared" si="11"/>
        <v>124.05999999999995</v>
      </c>
      <c r="H101" s="25">
        <f t="shared" si="11"/>
        <v>1321</v>
      </c>
    </row>
    <row r="102" spans="1:8" ht="49.5" customHeight="1">
      <c r="A102" s="17" t="s">
        <v>36</v>
      </c>
      <c r="B102" s="10" t="s">
        <v>174</v>
      </c>
      <c r="C102" s="10">
        <v>12</v>
      </c>
      <c r="D102" s="11" t="s">
        <v>37</v>
      </c>
      <c r="E102" s="11"/>
      <c r="F102" s="25">
        <f t="shared" si="11"/>
        <v>39568.42</v>
      </c>
      <c r="G102" s="25">
        <f t="shared" si="11"/>
        <v>124.05999999999995</v>
      </c>
      <c r="H102" s="25">
        <f t="shared" si="11"/>
        <v>1321</v>
      </c>
    </row>
    <row r="103" spans="1:8" ht="47.25">
      <c r="A103" s="8" t="s">
        <v>38</v>
      </c>
      <c r="B103" s="10" t="s">
        <v>174</v>
      </c>
      <c r="C103" s="10">
        <v>12</v>
      </c>
      <c r="D103" s="11" t="s">
        <v>39</v>
      </c>
      <c r="E103" s="11">
        <v>200</v>
      </c>
      <c r="F103" s="25">
        <v>39568.42</v>
      </c>
      <c r="G103" s="25">
        <f>1642-1517.94</f>
        <v>124.05999999999995</v>
      </c>
      <c r="H103" s="25">
        <v>1321</v>
      </c>
    </row>
    <row r="104" spans="1:8" ht="78.75">
      <c r="A104" s="30" t="s">
        <v>184</v>
      </c>
      <c r="B104" s="10" t="s">
        <v>174</v>
      </c>
      <c r="C104" s="10">
        <v>12</v>
      </c>
      <c r="D104" s="11" t="s">
        <v>78</v>
      </c>
      <c r="E104" s="11"/>
      <c r="F104" s="25">
        <f t="shared" ref="F104:H106" si="12">F105</f>
        <v>17.2</v>
      </c>
      <c r="G104" s="25">
        <f t="shared" si="12"/>
        <v>17.2</v>
      </c>
      <c r="H104" s="25">
        <f t="shared" si="12"/>
        <v>17.2</v>
      </c>
    </row>
    <row r="105" spans="1:8" ht="31.5">
      <c r="A105" s="22" t="s">
        <v>79</v>
      </c>
      <c r="B105" s="10" t="s">
        <v>174</v>
      </c>
      <c r="C105" s="10">
        <v>12</v>
      </c>
      <c r="D105" s="11" t="s">
        <v>80</v>
      </c>
      <c r="E105" s="11"/>
      <c r="F105" s="25">
        <f t="shared" si="12"/>
        <v>17.2</v>
      </c>
      <c r="G105" s="25">
        <f t="shared" si="12"/>
        <v>17.2</v>
      </c>
      <c r="H105" s="25">
        <f t="shared" si="12"/>
        <v>17.2</v>
      </c>
    </row>
    <row r="106" spans="1:8" ht="31.5">
      <c r="A106" s="13" t="s">
        <v>81</v>
      </c>
      <c r="B106" s="10" t="s">
        <v>174</v>
      </c>
      <c r="C106" s="10">
        <v>12</v>
      </c>
      <c r="D106" s="11" t="s">
        <v>82</v>
      </c>
      <c r="E106" s="11"/>
      <c r="F106" s="25">
        <f t="shared" si="12"/>
        <v>17.2</v>
      </c>
      <c r="G106" s="25">
        <f t="shared" si="12"/>
        <v>17.2</v>
      </c>
      <c r="H106" s="25">
        <f t="shared" si="12"/>
        <v>17.2</v>
      </c>
    </row>
    <row r="107" spans="1:8" ht="31.5">
      <c r="A107" s="32" t="s">
        <v>190</v>
      </c>
      <c r="B107" s="10" t="s">
        <v>174</v>
      </c>
      <c r="C107" s="10">
        <v>12</v>
      </c>
      <c r="D107" s="11" t="s">
        <v>83</v>
      </c>
      <c r="E107" s="11">
        <v>500</v>
      </c>
      <c r="F107" s="25">
        <v>17.2</v>
      </c>
      <c r="G107" s="25">
        <v>17.2</v>
      </c>
      <c r="H107" s="25">
        <v>17.2</v>
      </c>
    </row>
    <row r="108" spans="1:8" ht="15.75">
      <c r="A108" s="20" t="s">
        <v>84</v>
      </c>
      <c r="B108" s="10" t="s">
        <v>177</v>
      </c>
      <c r="C108" s="10"/>
      <c r="D108" s="21"/>
      <c r="E108" s="11"/>
      <c r="F108" s="74">
        <f>F109+F121+F128+F160+F170</f>
        <v>42783.22</v>
      </c>
      <c r="G108" s="69">
        <f>G109+G121+G128+G160+G166</f>
        <v>39288.960000000006</v>
      </c>
      <c r="H108" s="69">
        <f>H109+H121+H128+H160</f>
        <v>22686.55</v>
      </c>
    </row>
    <row r="109" spans="1:8" ht="15.75">
      <c r="A109" s="8" t="s">
        <v>85</v>
      </c>
      <c r="B109" s="10" t="s">
        <v>177</v>
      </c>
      <c r="C109" s="10" t="s">
        <v>172</v>
      </c>
      <c r="D109" s="21"/>
      <c r="E109" s="11"/>
      <c r="F109" s="25">
        <f t="shared" ref="F109:H109" si="13">F110</f>
        <v>7878.87</v>
      </c>
      <c r="G109" s="25">
        <f t="shared" si="13"/>
        <v>18662.2</v>
      </c>
      <c r="H109" s="25">
        <f t="shared" si="13"/>
        <v>708.05</v>
      </c>
    </row>
    <row r="110" spans="1:8" ht="78.75">
      <c r="A110" s="55" t="s">
        <v>224</v>
      </c>
      <c r="B110" s="10" t="s">
        <v>177</v>
      </c>
      <c r="C110" s="10" t="s">
        <v>172</v>
      </c>
      <c r="D110" s="21" t="s">
        <v>78</v>
      </c>
      <c r="E110" s="11"/>
      <c r="F110" s="25">
        <f>F111</f>
        <v>7878.87</v>
      </c>
      <c r="G110" s="25">
        <f>G111</f>
        <v>18662.2</v>
      </c>
      <c r="H110" s="25">
        <f>H111</f>
        <v>708.05</v>
      </c>
    </row>
    <row r="111" spans="1:8" ht="47.25">
      <c r="A111" s="22" t="s">
        <v>86</v>
      </c>
      <c r="B111" s="10" t="s">
        <v>177</v>
      </c>
      <c r="C111" s="10" t="s">
        <v>172</v>
      </c>
      <c r="D111" s="21" t="s">
        <v>87</v>
      </c>
      <c r="E111" s="11"/>
      <c r="F111" s="25">
        <f>F112+F114+F117+F119</f>
        <v>7878.87</v>
      </c>
      <c r="G111" s="25">
        <f t="shared" ref="G111:H111" si="14">G112+G114+G117+G119</f>
        <v>18662.2</v>
      </c>
      <c r="H111" s="25">
        <f t="shared" si="14"/>
        <v>708.05</v>
      </c>
    </row>
    <row r="112" spans="1:8" ht="31.5">
      <c r="A112" s="13" t="s">
        <v>88</v>
      </c>
      <c r="B112" s="39" t="s">
        <v>177</v>
      </c>
      <c r="C112" s="39" t="s">
        <v>172</v>
      </c>
      <c r="D112" s="40" t="s">
        <v>89</v>
      </c>
      <c r="E112" s="41"/>
      <c r="F112" s="60">
        <f>F113</f>
        <v>142.13999999999999</v>
      </c>
      <c r="G112" s="60">
        <f>G113</f>
        <v>1245.7</v>
      </c>
      <c r="H112" s="60">
        <f>H113</f>
        <v>348.05</v>
      </c>
    </row>
    <row r="113" spans="1:8" ht="63">
      <c r="A113" s="22" t="s">
        <v>90</v>
      </c>
      <c r="B113" s="10" t="s">
        <v>177</v>
      </c>
      <c r="C113" s="10" t="s">
        <v>172</v>
      </c>
      <c r="D113" s="21" t="s">
        <v>91</v>
      </c>
      <c r="E113" s="11">
        <v>200</v>
      </c>
      <c r="F113" s="25">
        <v>142.13999999999999</v>
      </c>
      <c r="G113" s="25">
        <f>1246.2-0.5</f>
        <v>1245.7</v>
      </c>
      <c r="H113" s="25">
        <v>348.05</v>
      </c>
    </row>
    <row r="114" spans="1:8" ht="31.5">
      <c r="A114" s="13" t="s">
        <v>92</v>
      </c>
      <c r="B114" s="39" t="s">
        <v>177</v>
      </c>
      <c r="C114" s="39" t="s">
        <v>172</v>
      </c>
      <c r="D114" s="40" t="s">
        <v>93</v>
      </c>
      <c r="E114" s="41"/>
      <c r="F114" s="60">
        <f>F116+F115</f>
        <v>151.13999999999999</v>
      </c>
      <c r="G114" s="60">
        <f t="shared" ref="G114:H114" si="15">G116+G115</f>
        <v>17416.5</v>
      </c>
      <c r="H114" s="60">
        <f t="shared" si="15"/>
        <v>360</v>
      </c>
    </row>
    <row r="115" spans="1:8" s="6" customFormat="1" ht="31.5">
      <c r="A115" s="48" t="s">
        <v>191</v>
      </c>
      <c r="B115" s="46" t="s">
        <v>177</v>
      </c>
      <c r="C115" s="46" t="s">
        <v>172</v>
      </c>
      <c r="D115" s="21" t="s">
        <v>202</v>
      </c>
      <c r="E115" s="47">
        <v>200</v>
      </c>
      <c r="F115" s="25">
        <v>0</v>
      </c>
      <c r="G115" s="25">
        <f>17056+0.5</f>
        <v>17056.5</v>
      </c>
      <c r="H115" s="25">
        <v>0</v>
      </c>
    </row>
    <row r="116" spans="1:8" ht="63">
      <c r="A116" s="22" t="s">
        <v>94</v>
      </c>
      <c r="B116" s="10" t="s">
        <v>177</v>
      </c>
      <c r="C116" s="10" t="s">
        <v>172</v>
      </c>
      <c r="D116" s="21" t="s">
        <v>95</v>
      </c>
      <c r="E116" s="11">
        <v>200</v>
      </c>
      <c r="F116" s="25">
        <v>151.13999999999999</v>
      </c>
      <c r="G116" s="25">
        <v>360</v>
      </c>
      <c r="H116" s="25">
        <v>360</v>
      </c>
    </row>
    <row r="117" spans="1:8" s="6" customFormat="1" ht="110.25">
      <c r="A117" s="42" t="s">
        <v>215</v>
      </c>
      <c r="B117" s="39" t="s">
        <v>177</v>
      </c>
      <c r="C117" s="39" t="s">
        <v>172</v>
      </c>
      <c r="D117" s="40" t="s">
        <v>218</v>
      </c>
      <c r="E117" s="53"/>
      <c r="F117" s="25">
        <f>F118</f>
        <v>925.19</v>
      </c>
      <c r="G117" s="25">
        <f t="shared" ref="G117:H117" si="16">G118</f>
        <v>0</v>
      </c>
      <c r="H117" s="25">
        <f t="shared" si="16"/>
        <v>0</v>
      </c>
    </row>
    <row r="118" spans="1:8" s="6" customFormat="1" ht="47.25">
      <c r="A118" s="33" t="s">
        <v>216</v>
      </c>
      <c r="B118" s="51" t="s">
        <v>177</v>
      </c>
      <c r="C118" s="51" t="s">
        <v>172</v>
      </c>
      <c r="D118" s="21" t="s">
        <v>219</v>
      </c>
      <c r="E118" s="53">
        <v>400</v>
      </c>
      <c r="F118" s="25">
        <v>925.19</v>
      </c>
      <c r="G118" s="25">
        <v>0</v>
      </c>
      <c r="H118" s="25">
        <v>0</v>
      </c>
    </row>
    <row r="119" spans="1:8" s="6" customFormat="1" ht="47.25">
      <c r="A119" s="42" t="s">
        <v>217</v>
      </c>
      <c r="B119" s="39" t="s">
        <v>177</v>
      </c>
      <c r="C119" s="39" t="s">
        <v>172</v>
      </c>
      <c r="D119" s="40" t="s">
        <v>220</v>
      </c>
      <c r="E119" s="53"/>
      <c r="F119" s="25">
        <f>F120</f>
        <v>6660.4</v>
      </c>
      <c r="G119" s="25">
        <f t="shared" ref="G119:H119" si="17">G120</f>
        <v>0</v>
      </c>
      <c r="H119" s="25">
        <f t="shared" si="17"/>
        <v>0</v>
      </c>
    </row>
    <row r="120" spans="1:8" s="6" customFormat="1" ht="36" customHeight="1">
      <c r="A120" s="33" t="s">
        <v>191</v>
      </c>
      <c r="B120" s="51" t="s">
        <v>177</v>
      </c>
      <c r="C120" s="51" t="s">
        <v>172</v>
      </c>
      <c r="D120" s="21" t="s">
        <v>221</v>
      </c>
      <c r="E120" s="53">
        <v>400</v>
      </c>
      <c r="F120" s="25">
        <v>6660.4</v>
      </c>
      <c r="G120" s="25">
        <v>0</v>
      </c>
      <c r="H120" s="25">
        <v>0</v>
      </c>
    </row>
    <row r="121" spans="1:8" ht="63" customHeight="1">
      <c r="A121" s="73" t="s">
        <v>227</v>
      </c>
      <c r="B121" s="71" t="s">
        <v>177</v>
      </c>
      <c r="C121" s="71" t="s">
        <v>230</v>
      </c>
      <c r="D121" s="16" t="s">
        <v>49</v>
      </c>
      <c r="E121" s="11"/>
      <c r="F121" s="25">
        <f>F122</f>
        <v>535</v>
      </c>
      <c r="G121" s="70">
        <f t="shared" ref="G121:H121" si="18">G122</f>
        <v>35</v>
      </c>
      <c r="H121" s="70">
        <f t="shared" si="18"/>
        <v>35</v>
      </c>
    </row>
    <row r="122" spans="1:8" ht="54" customHeight="1">
      <c r="A122" s="72" t="s">
        <v>96</v>
      </c>
      <c r="B122" s="71" t="s">
        <v>177</v>
      </c>
      <c r="C122" s="71" t="s">
        <v>230</v>
      </c>
      <c r="D122" s="16" t="s">
        <v>97</v>
      </c>
      <c r="E122" s="11"/>
      <c r="F122" s="25">
        <f>F123+F126</f>
        <v>535</v>
      </c>
      <c r="G122" s="76">
        <f t="shared" ref="G122:H122" si="19">G123+G126</f>
        <v>35</v>
      </c>
      <c r="H122" s="76">
        <f t="shared" si="19"/>
        <v>35</v>
      </c>
    </row>
    <row r="123" spans="1:8" ht="50.25" customHeight="1">
      <c r="A123" s="13" t="s">
        <v>228</v>
      </c>
      <c r="B123" s="71" t="s">
        <v>177</v>
      </c>
      <c r="C123" s="71" t="s">
        <v>230</v>
      </c>
      <c r="D123" s="16" t="s">
        <v>231</v>
      </c>
      <c r="E123" s="11"/>
      <c r="F123" s="25">
        <f>F124</f>
        <v>35</v>
      </c>
      <c r="G123" s="25">
        <f>G124</f>
        <v>35</v>
      </c>
      <c r="H123" s="25">
        <f>H124</f>
        <v>35</v>
      </c>
    </row>
    <row r="124" spans="1:8" ht="79.5" customHeight="1">
      <c r="A124" s="75" t="s">
        <v>229</v>
      </c>
      <c r="B124" s="71" t="s">
        <v>177</v>
      </c>
      <c r="C124" s="71" t="s">
        <v>230</v>
      </c>
      <c r="D124" s="16" t="s">
        <v>232</v>
      </c>
      <c r="E124" s="11">
        <v>500</v>
      </c>
      <c r="F124" s="25">
        <f>35</f>
        <v>35</v>
      </c>
      <c r="G124" s="25">
        <v>35</v>
      </c>
      <c r="H124" s="25">
        <v>35</v>
      </c>
    </row>
    <row r="125" spans="1:8" s="6" customFormat="1" ht="23.25" hidden="1" customHeight="1">
      <c r="A125" s="48"/>
      <c r="B125" s="10"/>
      <c r="C125" s="10"/>
      <c r="D125" s="16"/>
      <c r="E125" s="11"/>
      <c r="F125" s="25"/>
      <c r="G125" s="25"/>
      <c r="H125" s="25"/>
    </row>
    <row r="126" spans="1:8" s="6" customFormat="1" ht="52.5" customHeight="1">
      <c r="A126" s="13" t="s">
        <v>233</v>
      </c>
      <c r="B126" s="77" t="s">
        <v>177</v>
      </c>
      <c r="C126" s="77" t="s">
        <v>230</v>
      </c>
      <c r="D126" s="16" t="s">
        <v>235</v>
      </c>
      <c r="E126" s="78"/>
      <c r="F126" s="76">
        <f>F127</f>
        <v>500</v>
      </c>
      <c r="G126" s="76">
        <f t="shared" ref="G126:H126" si="20">G127</f>
        <v>0</v>
      </c>
      <c r="H126" s="76">
        <f t="shared" si="20"/>
        <v>0</v>
      </c>
    </row>
    <row r="127" spans="1:8" s="6" customFormat="1" ht="23.25" customHeight="1">
      <c r="A127" s="79" t="s">
        <v>234</v>
      </c>
      <c r="B127" s="77" t="s">
        <v>177</v>
      </c>
      <c r="C127" s="77" t="s">
        <v>230</v>
      </c>
      <c r="D127" s="16" t="s">
        <v>236</v>
      </c>
      <c r="E127" s="78">
        <v>800</v>
      </c>
      <c r="F127" s="76">
        <v>500</v>
      </c>
      <c r="G127" s="76">
        <v>0</v>
      </c>
      <c r="H127" s="76">
        <v>0</v>
      </c>
    </row>
    <row r="128" spans="1:8" ht="15.75">
      <c r="A128" s="22" t="s">
        <v>98</v>
      </c>
      <c r="B128" s="10" t="s">
        <v>177</v>
      </c>
      <c r="C128" s="10" t="s">
        <v>173</v>
      </c>
      <c r="D128" s="14"/>
      <c r="E128" s="9"/>
      <c r="F128" s="25">
        <f>F129+F146+F152+F156</f>
        <v>34369.35</v>
      </c>
      <c r="G128" s="25">
        <f>G129+G146+G152+G156</f>
        <v>12671.35</v>
      </c>
      <c r="H128" s="25">
        <f>H129+H146+H152+H156</f>
        <v>21943.5</v>
      </c>
    </row>
    <row r="129" spans="1:8" ht="64.5" customHeight="1">
      <c r="A129" s="30" t="s">
        <v>183</v>
      </c>
      <c r="B129" s="10" t="s">
        <v>177</v>
      </c>
      <c r="C129" s="10" t="s">
        <v>173</v>
      </c>
      <c r="D129" s="16" t="s">
        <v>12</v>
      </c>
      <c r="E129" s="9"/>
      <c r="F129" s="25">
        <f>F130+F144</f>
        <v>13747.57</v>
      </c>
      <c r="G129" s="25">
        <f t="shared" ref="G129:H129" si="21">G130+G144</f>
        <v>2414.87</v>
      </c>
      <c r="H129" s="25">
        <f t="shared" si="21"/>
        <v>11477.02</v>
      </c>
    </row>
    <row r="130" spans="1:8" ht="49.5" customHeight="1">
      <c r="A130" s="22" t="s">
        <v>13</v>
      </c>
      <c r="B130" s="10" t="s">
        <v>177</v>
      </c>
      <c r="C130" s="10" t="s">
        <v>173</v>
      </c>
      <c r="D130" s="16" t="s">
        <v>73</v>
      </c>
      <c r="E130" s="11"/>
      <c r="F130" s="25">
        <f>F131+F138</f>
        <v>13517.57</v>
      </c>
      <c r="G130" s="25">
        <f t="shared" ref="G130:H130" si="22">G131+G138</f>
        <v>1744.87</v>
      </c>
      <c r="H130" s="25">
        <f t="shared" si="22"/>
        <v>10757.02</v>
      </c>
    </row>
    <row r="131" spans="1:8" ht="31.5">
      <c r="A131" s="13" t="s">
        <v>74</v>
      </c>
      <c r="B131" s="10" t="s">
        <v>177</v>
      </c>
      <c r="C131" s="10" t="s">
        <v>173</v>
      </c>
      <c r="D131" s="16" t="s">
        <v>75</v>
      </c>
      <c r="E131" s="11"/>
      <c r="F131" s="25">
        <f>F132+F134+F135+F136+F133</f>
        <v>11772.699999999999</v>
      </c>
      <c r="G131" s="25">
        <f t="shared" ref="G131:H131" si="23">G132+G134+G135+G136+G133</f>
        <v>0</v>
      </c>
      <c r="H131" s="25">
        <f t="shared" si="23"/>
        <v>9012.15</v>
      </c>
    </row>
    <row r="132" spans="1:8" ht="31.5">
      <c r="A132" s="8" t="s">
        <v>99</v>
      </c>
      <c r="B132" s="10" t="s">
        <v>177</v>
      </c>
      <c r="C132" s="10" t="s">
        <v>173</v>
      </c>
      <c r="D132" s="16" t="s">
        <v>76</v>
      </c>
      <c r="E132" s="11">
        <v>200</v>
      </c>
      <c r="F132" s="25">
        <f>5014.98+1500+1400+300+457.72+3100</f>
        <v>11772.699999999999</v>
      </c>
      <c r="G132" s="25">
        <f>6402.47-6402.47</f>
        <v>0</v>
      </c>
      <c r="H132" s="25">
        <v>9012.15</v>
      </c>
    </row>
    <row r="133" spans="1:8" s="6" customFormat="1" ht="63" hidden="1">
      <c r="A133" s="8" t="s">
        <v>179</v>
      </c>
      <c r="B133" s="10" t="s">
        <v>177</v>
      </c>
      <c r="C133" s="10" t="s">
        <v>173</v>
      </c>
      <c r="D133" s="16" t="s">
        <v>180</v>
      </c>
      <c r="E133" s="11">
        <v>200</v>
      </c>
      <c r="F133" s="25">
        <v>0</v>
      </c>
      <c r="G133" s="25">
        <v>0</v>
      </c>
      <c r="H133" s="25">
        <v>0</v>
      </c>
    </row>
    <row r="134" spans="1:8" ht="48" hidden="1" customHeight="1">
      <c r="A134" s="22" t="s">
        <v>100</v>
      </c>
      <c r="B134" s="10" t="s">
        <v>177</v>
      </c>
      <c r="C134" s="10" t="s">
        <v>173</v>
      </c>
      <c r="D134" s="16" t="s">
        <v>101</v>
      </c>
      <c r="E134" s="11" t="s">
        <v>33</v>
      </c>
      <c r="F134" s="25">
        <v>0</v>
      </c>
      <c r="G134" s="25">
        <v>0</v>
      </c>
      <c r="H134" s="25">
        <v>0</v>
      </c>
    </row>
    <row r="135" spans="1:8" ht="0.75" hidden="1" customHeight="1" thickBot="1">
      <c r="A135" s="22" t="s">
        <v>102</v>
      </c>
      <c r="B135" s="10" t="s">
        <v>177</v>
      </c>
      <c r="C135" s="10" t="s">
        <v>173</v>
      </c>
      <c r="D135" s="16" t="s">
        <v>103</v>
      </c>
      <c r="E135" s="11" t="s">
        <v>33</v>
      </c>
      <c r="F135" s="25">
        <v>0</v>
      </c>
      <c r="G135" s="25">
        <v>0</v>
      </c>
      <c r="H135" s="25">
        <v>0</v>
      </c>
    </row>
    <row r="136" spans="1:8" ht="15.75" hidden="1">
      <c r="A136" s="37"/>
      <c r="B136" s="10"/>
      <c r="C136" s="10"/>
      <c r="D136" s="16"/>
      <c r="E136" s="11"/>
      <c r="F136" s="25"/>
      <c r="G136" s="25"/>
      <c r="H136" s="25"/>
    </row>
    <row r="137" spans="1:8" ht="31.5">
      <c r="A137" s="42" t="s">
        <v>104</v>
      </c>
      <c r="B137" s="39" t="s">
        <v>177</v>
      </c>
      <c r="C137" s="39" t="s">
        <v>173</v>
      </c>
      <c r="D137" s="44" t="s">
        <v>195</v>
      </c>
      <c r="E137" s="41"/>
      <c r="F137" s="60">
        <f>F138</f>
        <v>1744.87</v>
      </c>
      <c r="G137" s="60">
        <f>G138</f>
        <v>1744.87</v>
      </c>
      <c r="H137" s="60">
        <f>H138</f>
        <v>1744.87</v>
      </c>
    </row>
    <row r="138" spans="1:8" ht="47.25">
      <c r="A138" s="43" t="s">
        <v>198</v>
      </c>
      <c r="B138" s="10" t="s">
        <v>177</v>
      </c>
      <c r="C138" s="10" t="s">
        <v>173</v>
      </c>
      <c r="D138" s="16" t="s">
        <v>196</v>
      </c>
      <c r="E138" s="11">
        <v>600</v>
      </c>
      <c r="F138" s="25">
        <v>1744.87</v>
      </c>
      <c r="G138" s="25">
        <v>1744.87</v>
      </c>
      <c r="H138" s="25">
        <v>1744.87</v>
      </c>
    </row>
    <row r="139" spans="1:8" ht="0.75" hidden="1" customHeight="1" thickBot="1">
      <c r="A139" s="8" t="s">
        <v>77</v>
      </c>
      <c r="B139" s="10" t="s">
        <v>177</v>
      </c>
      <c r="C139" s="10" t="s">
        <v>173</v>
      </c>
      <c r="D139" s="16" t="s">
        <v>78</v>
      </c>
      <c r="E139" s="11"/>
      <c r="F139" s="25">
        <v>0</v>
      </c>
      <c r="G139" s="25">
        <v>0</v>
      </c>
      <c r="H139" s="25">
        <v>0</v>
      </c>
    </row>
    <row r="140" spans="1:8" ht="47.25" hidden="1">
      <c r="A140" s="8" t="s">
        <v>86</v>
      </c>
      <c r="B140" s="10" t="s">
        <v>177</v>
      </c>
      <c r="C140" s="10" t="s">
        <v>173</v>
      </c>
      <c r="D140" s="16" t="s">
        <v>87</v>
      </c>
      <c r="E140" s="11"/>
      <c r="F140" s="25">
        <v>0</v>
      </c>
      <c r="G140" s="25">
        <v>0</v>
      </c>
      <c r="H140" s="25">
        <v>0</v>
      </c>
    </row>
    <row r="141" spans="1:8" ht="31.5" hidden="1">
      <c r="A141" s="13" t="s">
        <v>105</v>
      </c>
      <c r="B141" s="10" t="s">
        <v>177</v>
      </c>
      <c r="C141" s="10" t="s">
        <v>173</v>
      </c>
      <c r="D141" s="16" t="s">
        <v>106</v>
      </c>
      <c r="E141" s="11"/>
      <c r="F141" s="25">
        <v>0</v>
      </c>
      <c r="G141" s="25">
        <v>0</v>
      </c>
      <c r="H141" s="25">
        <v>0</v>
      </c>
    </row>
    <row r="142" spans="1:8" ht="31.5" hidden="1">
      <c r="A142" s="22" t="s">
        <v>107</v>
      </c>
      <c r="B142" s="10" t="s">
        <v>177</v>
      </c>
      <c r="C142" s="10" t="s">
        <v>173</v>
      </c>
      <c r="D142" s="16" t="s">
        <v>108</v>
      </c>
      <c r="E142" s="11">
        <v>200</v>
      </c>
      <c r="F142" s="25">
        <v>0</v>
      </c>
      <c r="G142" s="25">
        <v>0</v>
      </c>
      <c r="H142" s="25">
        <v>0</v>
      </c>
    </row>
    <row r="143" spans="1:8" s="6" customFormat="1" ht="63">
      <c r="A143" s="62" t="s">
        <v>179</v>
      </c>
      <c r="B143" s="51" t="s">
        <v>177</v>
      </c>
      <c r="C143" s="51" t="s">
        <v>173</v>
      </c>
      <c r="D143" s="63" t="s">
        <v>222</v>
      </c>
      <c r="E143" s="53"/>
      <c r="F143" s="25">
        <f>F144</f>
        <v>230</v>
      </c>
      <c r="G143" s="25">
        <f t="shared" ref="G143:H143" si="24">G144</f>
        <v>670</v>
      </c>
      <c r="H143" s="25">
        <f t="shared" si="24"/>
        <v>720</v>
      </c>
    </row>
    <row r="144" spans="1:8" s="6" customFormat="1" ht="47.25">
      <c r="A144" s="64" t="s">
        <v>207</v>
      </c>
      <c r="B144" s="49" t="s">
        <v>177</v>
      </c>
      <c r="C144" s="49" t="s">
        <v>173</v>
      </c>
      <c r="D144" s="16" t="s">
        <v>206</v>
      </c>
      <c r="E144" s="50"/>
      <c r="F144" s="25">
        <f>F145</f>
        <v>230</v>
      </c>
      <c r="G144" s="25">
        <f>G145</f>
        <v>670</v>
      </c>
      <c r="H144" s="25">
        <f>H145</f>
        <v>720</v>
      </c>
    </row>
    <row r="145" spans="1:8" s="6" customFormat="1" ht="47.25">
      <c r="A145" s="64" t="s">
        <v>223</v>
      </c>
      <c r="B145" s="39" t="s">
        <v>177</v>
      </c>
      <c r="C145" s="39" t="s">
        <v>173</v>
      </c>
      <c r="D145" s="44" t="s">
        <v>180</v>
      </c>
      <c r="E145" s="41">
        <v>200</v>
      </c>
      <c r="F145" s="60">
        <v>230</v>
      </c>
      <c r="G145" s="60">
        <v>670</v>
      </c>
      <c r="H145" s="60">
        <v>720</v>
      </c>
    </row>
    <row r="146" spans="1:8" ht="78.75">
      <c r="A146" s="30" t="s">
        <v>186</v>
      </c>
      <c r="B146" s="10" t="s">
        <v>177</v>
      </c>
      <c r="C146" s="10" t="s">
        <v>173</v>
      </c>
      <c r="D146" s="16" t="s">
        <v>53</v>
      </c>
      <c r="E146" s="11"/>
      <c r="F146" s="25">
        <f t="shared" ref="F146:H147" si="25">F147</f>
        <v>3861.48</v>
      </c>
      <c r="G146" s="25">
        <f t="shared" si="25"/>
        <v>2756.48</v>
      </c>
      <c r="H146" s="25">
        <f t="shared" si="25"/>
        <v>2966.48</v>
      </c>
    </row>
    <row r="147" spans="1:8" ht="31.5">
      <c r="A147" s="22" t="s">
        <v>60</v>
      </c>
      <c r="B147" s="10" t="s">
        <v>177</v>
      </c>
      <c r="C147" s="10" t="s">
        <v>173</v>
      </c>
      <c r="D147" s="16" t="s">
        <v>61</v>
      </c>
      <c r="E147" s="11"/>
      <c r="F147" s="25">
        <f t="shared" si="25"/>
        <v>3861.48</v>
      </c>
      <c r="G147" s="25">
        <f t="shared" si="25"/>
        <v>2756.48</v>
      </c>
      <c r="H147" s="25">
        <f t="shared" si="25"/>
        <v>2966.48</v>
      </c>
    </row>
    <row r="148" spans="1:8" ht="31.5">
      <c r="A148" s="13" t="s">
        <v>66</v>
      </c>
      <c r="B148" s="10" t="s">
        <v>177</v>
      </c>
      <c r="C148" s="10" t="s">
        <v>173</v>
      </c>
      <c r="D148" s="16" t="s">
        <v>67</v>
      </c>
      <c r="E148" s="11"/>
      <c r="F148" s="25">
        <f>F149+F150+F151</f>
        <v>3861.48</v>
      </c>
      <c r="G148" s="25">
        <f t="shared" ref="G148:H148" si="26">G149+G150+G151</f>
        <v>2756.48</v>
      </c>
      <c r="H148" s="25">
        <f t="shared" si="26"/>
        <v>2966.48</v>
      </c>
    </row>
    <row r="149" spans="1:8" ht="52.5" customHeight="1">
      <c r="A149" s="33" t="s">
        <v>197</v>
      </c>
      <c r="B149" s="10" t="s">
        <v>177</v>
      </c>
      <c r="C149" s="10" t="s">
        <v>173</v>
      </c>
      <c r="D149" s="16" t="s">
        <v>110</v>
      </c>
      <c r="E149" s="11" t="s">
        <v>33</v>
      </c>
      <c r="F149" s="25">
        <f>1275-35</f>
        <v>1240</v>
      </c>
      <c r="G149" s="25">
        <f>2150-35</f>
        <v>2115</v>
      </c>
      <c r="H149" s="25">
        <f>2360-35</f>
        <v>2325</v>
      </c>
    </row>
    <row r="150" spans="1:8" s="5" customFormat="1" ht="19.5" hidden="1" customHeight="1">
      <c r="A150" s="22" t="s">
        <v>109</v>
      </c>
      <c r="B150" s="10" t="s">
        <v>177</v>
      </c>
      <c r="C150" s="10" t="s">
        <v>173</v>
      </c>
      <c r="D150" s="23" t="s">
        <v>165</v>
      </c>
      <c r="E150" s="11" t="s">
        <v>33</v>
      </c>
      <c r="F150" s="25">
        <v>0</v>
      </c>
      <c r="G150" s="25">
        <v>0</v>
      </c>
      <c r="H150" s="25">
        <v>0</v>
      </c>
    </row>
    <row r="151" spans="1:8" s="6" customFormat="1" ht="47.25">
      <c r="A151" s="35" t="s">
        <v>109</v>
      </c>
      <c r="B151" s="10" t="s">
        <v>177</v>
      </c>
      <c r="C151" s="10" t="s">
        <v>173</v>
      </c>
      <c r="D151" s="16" t="s">
        <v>178</v>
      </c>
      <c r="E151" s="11" t="s">
        <v>33</v>
      </c>
      <c r="F151" s="25">
        <f>641.48+1180+800</f>
        <v>2621.48</v>
      </c>
      <c r="G151" s="25">
        <v>641.48</v>
      </c>
      <c r="H151" s="25">
        <v>641.48</v>
      </c>
    </row>
    <row r="152" spans="1:8" s="1" customFormat="1" ht="96" customHeight="1">
      <c r="A152" s="30" t="s">
        <v>187</v>
      </c>
      <c r="B152" s="10" t="s">
        <v>177</v>
      </c>
      <c r="C152" s="10" t="s">
        <v>173</v>
      </c>
      <c r="D152" s="16" t="s">
        <v>153</v>
      </c>
      <c r="E152" s="11"/>
      <c r="F152" s="25">
        <f>F154+F155</f>
        <v>15560.3</v>
      </c>
      <c r="G152" s="25">
        <f>G154+G155</f>
        <v>7500</v>
      </c>
      <c r="H152" s="25">
        <f>H154+H155</f>
        <v>7500</v>
      </c>
    </row>
    <row r="153" spans="1:8" s="4" customFormat="1" ht="41.25" customHeight="1">
      <c r="A153" s="22" t="s">
        <v>156</v>
      </c>
      <c r="B153" s="10" t="s">
        <v>177</v>
      </c>
      <c r="C153" s="10" t="s">
        <v>173</v>
      </c>
      <c r="D153" s="16" t="s">
        <v>162</v>
      </c>
      <c r="E153" s="11"/>
      <c r="F153" s="25">
        <f>F154+F155</f>
        <v>15560.3</v>
      </c>
      <c r="G153" s="25">
        <f>G154+G155</f>
        <v>7500</v>
      </c>
      <c r="H153" s="25">
        <f>H154+H155</f>
        <v>7500</v>
      </c>
    </row>
    <row r="154" spans="1:8" s="2" customFormat="1" ht="47.25" customHeight="1">
      <c r="A154" s="22" t="s">
        <v>181</v>
      </c>
      <c r="B154" s="10" t="s">
        <v>177</v>
      </c>
      <c r="C154" s="10" t="s">
        <v>173</v>
      </c>
      <c r="D154" s="16" t="s">
        <v>199</v>
      </c>
      <c r="E154" s="11">
        <v>200</v>
      </c>
      <c r="F154" s="25">
        <v>15560.3</v>
      </c>
      <c r="G154" s="25">
        <v>7500</v>
      </c>
      <c r="H154" s="25">
        <v>7500</v>
      </c>
    </row>
    <row r="155" spans="1:8" s="1" customFormat="1" ht="63" hidden="1" customHeight="1" thickBot="1">
      <c r="A155" s="22" t="s">
        <v>154</v>
      </c>
      <c r="B155" s="10">
        <v>5</v>
      </c>
      <c r="C155" s="10">
        <v>3</v>
      </c>
      <c r="D155" s="16" t="s">
        <v>164</v>
      </c>
      <c r="E155" s="11" t="s">
        <v>33</v>
      </c>
      <c r="F155" s="25">
        <v>0</v>
      </c>
      <c r="G155" s="25">
        <v>0</v>
      </c>
      <c r="H155" s="25">
        <v>0</v>
      </c>
    </row>
    <row r="156" spans="1:8" s="6" customFormat="1" ht="81.75" customHeight="1">
      <c r="A156" s="30" t="s">
        <v>167</v>
      </c>
      <c r="B156" s="10" t="s">
        <v>177</v>
      </c>
      <c r="C156" s="10" t="s">
        <v>173</v>
      </c>
      <c r="D156" s="16" t="s">
        <v>166</v>
      </c>
      <c r="E156" s="11"/>
      <c r="F156" s="25">
        <f>F158+F159</f>
        <v>1200</v>
      </c>
      <c r="G156" s="25">
        <f>G158+G159</f>
        <v>0</v>
      </c>
      <c r="H156" s="25">
        <f>H157</f>
        <v>0</v>
      </c>
    </row>
    <row r="157" spans="1:8" s="6" customFormat="1" ht="47.25" customHeight="1">
      <c r="A157" s="22" t="s">
        <v>168</v>
      </c>
      <c r="B157" s="10" t="s">
        <v>177</v>
      </c>
      <c r="C157" s="10" t="s">
        <v>173</v>
      </c>
      <c r="D157" s="16" t="s">
        <v>171</v>
      </c>
      <c r="E157" s="11"/>
      <c r="F157" s="25">
        <f>F158+F159</f>
        <v>1200</v>
      </c>
      <c r="G157" s="25">
        <f>G158+G159</f>
        <v>0</v>
      </c>
      <c r="H157" s="25">
        <f>H158+H159</f>
        <v>0</v>
      </c>
    </row>
    <row r="158" spans="1:8" s="6" customFormat="1" ht="0.75" hidden="1" customHeight="1" thickBot="1">
      <c r="A158" s="22" t="s">
        <v>157</v>
      </c>
      <c r="B158" s="10" t="s">
        <v>177</v>
      </c>
      <c r="C158" s="10" t="s">
        <v>173</v>
      </c>
      <c r="D158" s="16" t="s">
        <v>163</v>
      </c>
      <c r="E158" s="11" t="s">
        <v>33</v>
      </c>
      <c r="F158" s="25">
        <v>0</v>
      </c>
      <c r="G158" s="25">
        <v>0</v>
      </c>
      <c r="H158" s="25">
        <v>0</v>
      </c>
    </row>
    <row r="159" spans="1:8" s="6" customFormat="1" ht="78.75">
      <c r="A159" s="22" t="s">
        <v>169</v>
      </c>
      <c r="B159" s="10" t="s">
        <v>177</v>
      </c>
      <c r="C159" s="10" t="s">
        <v>173</v>
      </c>
      <c r="D159" s="16" t="s">
        <v>170</v>
      </c>
      <c r="E159" s="11" t="s">
        <v>33</v>
      </c>
      <c r="F159" s="25">
        <v>1200</v>
      </c>
      <c r="G159" s="25">
        <v>0</v>
      </c>
      <c r="H159" s="25">
        <v>0</v>
      </c>
    </row>
    <row r="160" spans="1:8" ht="0.75" hidden="1" customHeight="1" thickBot="1">
      <c r="A160" s="8" t="s">
        <v>111</v>
      </c>
      <c r="B160" s="10">
        <v>5</v>
      </c>
      <c r="C160" s="10">
        <v>5</v>
      </c>
      <c r="D160" s="21"/>
      <c r="E160" s="11"/>
      <c r="F160" s="25">
        <f t="shared" ref="F160:H162" si="27">F161</f>
        <v>0</v>
      </c>
      <c r="G160" s="25">
        <f t="shared" si="27"/>
        <v>0</v>
      </c>
      <c r="H160" s="25">
        <f t="shared" si="27"/>
        <v>0</v>
      </c>
    </row>
    <row r="161" spans="1:8" ht="63" hidden="1">
      <c r="A161" s="8" t="s">
        <v>48</v>
      </c>
      <c r="B161" s="10">
        <v>5</v>
      </c>
      <c r="C161" s="10">
        <v>5</v>
      </c>
      <c r="D161" s="16" t="s">
        <v>49</v>
      </c>
      <c r="E161" s="11"/>
      <c r="F161" s="25">
        <f t="shared" si="27"/>
        <v>0</v>
      </c>
      <c r="G161" s="25">
        <f t="shared" si="27"/>
        <v>0</v>
      </c>
      <c r="H161" s="25">
        <f t="shared" si="27"/>
        <v>0</v>
      </c>
    </row>
    <row r="162" spans="1:8" ht="48.75" hidden="1" customHeight="1" thickBot="1">
      <c r="A162" s="22" t="s">
        <v>96</v>
      </c>
      <c r="B162" s="10">
        <v>5</v>
      </c>
      <c r="C162" s="10">
        <v>5</v>
      </c>
      <c r="D162" s="16" t="s">
        <v>97</v>
      </c>
      <c r="E162" s="9"/>
      <c r="F162" s="25">
        <f t="shared" si="27"/>
        <v>0</v>
      </c>
      <c r="G162" s="25">
        <f t="shared" si="27"/>
        <v>0</v>
      </c>
      <c r="H162" s="25">
        <f t="shared" si="27"/>
        <v>0</v>
      </c>
    </row>
    <row r="163" spans="1:8" ht="31.5" hidden="1">
      <c r="A163" s="13" t="s">
        <v>112</v>
      </c>
      <c r="B163" s="10">
        <v>5</v>
      </c>
      <c r="C163" s="10">
        <v>5</v>
      </c>
      <c r="D163" s="16" t="s">
        <v>113</v>
      </c>
      <c r="E163" s="11"/>
      <c r="F163" s="25">
        <f>F164+F165</f>
        <v>0</v>
      </c>
      <c r="G163" s="25">
        <f>G164+G165</f>
        <v>0</v>
      </c>
      <c r="H163" s="25">
        <f>H164+H165</f>
        <v>0</v>
      </c>
    </row>
    <row r="164" spans="1:8" ht="78.75" hidden="1">
      <c r="A164" s="22" t="s">
        <v>114</v>
      </c>
      <c r="B164" s="10">
        <v>5</v>
      </c>
      <c r="C164" s="10">
        <v>5</v>
      </c>
      <c r="D164" s="16" t="s">
        <v>115</v>
      </c>
      <c r="E164" s="11" t="s">
        <v>116</v>
      </c>
      <c r="F164" s="25">
        <v>0</v>
      </c>
      <c r="G164" s="25">
        <v>0</v>
      </c>
      <c r="H164" s="25">
        <v>0</v>
      </c>
    </row>
    <row r="165" spans="1:8" ht="31.5" hidden="1">
      <c r="A165" s="22" t="s">
        <v>117</v>
      </c>
      <c r="B165" s="10">
        <v>5</v>
      </c>
      <c r="C165" s="10">
        <v>5</v>
      </c>
      <c r="D165" s="16" t="s">
        <v>118</v>
      </c>
      <c r="E165" s="11">
        <v>800</v>
      </c>
      <c r="F165" s="25">
        <v>0</v>
      </c>
      <c r="G165" s="25">
        <v>0</v>
      </c>
      <c r="H165" s="25">
        <v>0</v>
      </c>
    </row>
    <row r="166" spans="1:8" s="6" customFormat="1" ht="31.5">
      <c r="A166" s="75" t="s">
        <v>111</v>
      </c>
      <c r="B166" s="91" t="s">
        <v>177</v>
      </c>
      <c r="C166" s="91" t="s">
        <v>177</v>
      </c>
      <c r="D166" s="63"/>
      <c r="E166" s="92"/>
      <c r="F166" s="74">
        <f t="shared" ref="F166:H169" si="28">F167</f>
        <v>0</v>
      </c>
      <c r="G166" s="74">
        <f t="shared" si="28"/>
        <v>7920.41</v>
      </c>
      <c r="H166" s="74">
        <f t="shared" si="28"/>
        <v>0</v>
      </c>
    </row>
    <row r="167" spans="1:8" s="6" customFormat="1" ht="63">
      <c r="A167" s="38" t="s">
        <v>227</v>
      </c>
      <c r="B167" s="93" t="s">
        <v>177</v>
      </c>
      <c r="C167" s="93" t="s">
        <v>177</v>
      </c>
      <c r="D167" s="63" t="s">
        <v>49</v>
      </c>
      <c r="E167" s="92"/>
      <c r="F167" s="74">
        <f t="shared" si="28"/>
        <v>0</v>
      </c>
      <c r="G167" s="74">
        <f t="shared" si="28"/>
        <v>7920.41</v>
      </c>
      <c r="H167" s="74">
        <f t="shared" si="28"/>
        <v>0</v>
      </c>
    </row>
    <row r="168" spans="1:8" s="6" customFormat="1" ht="47.25">
      <c r="A168" s="38" t="s">
        <v>96</v>
      </c>
      <c r="B168" s="93" t="s">
        <v>177</v>
      </c>
      <c r="C168" s="93" t="s">
        <v>177</v>
      </c>
      <c r="D168" s="63" t="s">
        <v>97</v>
      </c>
      <c r="E168" s="92"/>
      <c r="F168" s="74">
        <f t="shared" si="28"/>
        <v>0</v>
      </c>
      <c r="G168" s="74">
        <f t="shared" si="28"/>
        <v>7920.41</v>
      </c>
      <c r="H168" s="74">
        <f t="shared" si="28"/>
        <v>0</v>
      </c>
    </row>
    <row r="169" spans="1:8" s="6" customFormat="1" ht="31.5">
      <c r="A169" s="42" t="s">
        <v>245</v>
      </c>
      <c r="B169" s="93" t="s">
        <v>177</v>
      </c>
      <c r="C169" s="93" t="s">
        <v>177</v>
      </c>
      <c r="D169" s="63" t="s">
        <v>113</v>
      </c>
      <c r="E169" s="92"/>
      <c r="F169" s="74">
        <f t="shared" si="28"/>
        <v>0</v>
      </c>
      <c r="G169" s="74">
        <f t="shared" si="28"/>
        <v>7920.41</v>
      </c>
      <c r="H169" s="74">
        <f t="shared" si="28"/>
        <v>0</v>
      </c>
    </row>
    <row r="170" spans="1:8" s="6" customFormat="1" ht="47.25">
      <c r="A170" s="90" t="s">
        <v>246</v>
      </c>
      <c r="B170" s="93" t="s">
        <v>177</v>
      </c>
      <c r="C170" s="93" t="s">
        <v>177</v>
      </c>
      <c r="D170" s="63" t="s">
        <v>115</v>
      </c>
      <c r="E170" s="92">
        <v>400</v>
      </c>
      <c r="F170" s="74">
        <v>0</v>
      </c>
      <c r="G170" s="94">
        <v>7920.41</v>
      </c>
      <c r="H170" s="74">
        <v>0</v>
      </c>
    </row>
    <row r="171" spans="1:8" ht="15.75">
      <c r="A171" s="8" t="s">
        <v>119</v>
      </c>
      <c r="B171" s="10" t="s">
        <v>176</v>
      </c>
      <c r="C171" s="10"/>
      <c r="D171" s="11"/>
      <c r="E171" s="11"/>
      <c r="F171" s="74">
        <f t="shared" ref="F171:H173" si="29">F172</f>
        <v>14063.68</v>
      </c>
      <c r="G171" s="69">
        <f t="shared" si="29"/>
        <v>14063.68</v>
      </c>
      <c r="H171" s="69">
        <f t="shared" si="29"/>
        <v>14063.68</v>
      </c>
    </row>
    <row r="172" spans="1:8" ht="15.75">
      <c r="A172" s="8" t="s">
        <v>120</v>
      </c>
      <c r="B172" s="15" t="s">
        <v>176</v>
      </c>
      <c r="C172" s="24" t="s">
        <v>172</v>
      </c>
      <c r="D172" s="21"/>
      <c r="E172" s="21"/>
      <c r="F172" s="25">
        <f t="shared" si="29"/>
        <v>14063.68</v>
      </c>
      <c r="G172" s="25">
        <f t="shared" si="29"/>
        <v>14063.68</v>
      </c>
      <c r="H172" s="25">
        <f t="shared" si="29"/>
        <v>14063.68</v>
      </c>
    </row>
    <row r="173" spans="1:8" ht="65.25" customHeight="1">
      <c r="A173" s="30" t="s">
        <v>188</v>
      </c>
      <c r="B173" s="15" t="s">
        <v>176</v>
      </c>
      <c r="C173" s="24" t="s">
        <v>172</v>
      </c>
      <c r="D173" s="11" t="s">
        <v>121</v>
      </c>
      <c r="E173" s="11"/>
      <c r="F173" s="25">
        <f t="shared" si="29"/>
        <v>14063.68</v>
      </c>
      <c r="G173" s="25">
        <f t="shared" si="29"/>
        <v>14063.68</v>
      </c>
      <c r="H173" s="25">
        <f t="shared" si="29"/>
        <v>14063.68</v>
      </c>
    </row>
    <row r="174" spans="1:8" ht="31.5">
      <c r="A174" s="22" t="s">
        <v>122</v>
      </c>
      <c r="B174" s="15" t="s">
        <v>176</v>
      </c>
      <c r="C174" s="24" t="s">
        <v>172</v>
      </c>
      <c r="D174" s="11" t="s">
        <v>123</v>
      </c>
      <c r="E174" s="11"/>
      <c r="F174" s="25">
        <f>F175+F177</f>
        <v>14063.68</v>
      </c>
      <c r="G174" s="25">
        <f t="shared" ref="G174:H174" si="30">G175+G177</f>
        <v>14063.68</v>
      </c>
      <c r="H174" s="25">
        <f t="shared" si="30"/>
        <v>14063.68</v>
      </c>
    </row>
    <row r="175" spans="1:8" ht="31.5">
      <c r="A175" s="13" t="s">
        <v>124</v>
      </c>
      <c r="B175" s="15" t="s">
        <v>176</v>
      </c>
      <c r="C175" s="24" t="s">
        <v>172</v>
      </c>
      <c r="D175" s="11" t="s">
        <v>125</v>
      </c>
      <c r="E175" s="11"/>
      <c r="F175" s="25">
        <f>F176</f>
        <v>8524.7800000000007</v>
      </c>
      <c r="G175" s="25">
        <f t="shared" ref="G175:H175" si="31">G176</f>
        <v>8524.7800000000007</v>
      </c>
      <c r="H175" s="25">
        <f t="shared" si="31"/>
        <v>8524.7800000000007</v>
      </c>
    </row>
    <row r="176" spans="1:8" ht="96" customHeight="1">
      <c r="A176" s="48" t="s">
        <v>204</v>
      </c>
      <c r="B176" s="15" t="s">
        <v>176</v>
      </c>
      <c r="C176" s="24" t="s">
        <v>172</v>
      </c>
      <c r="D176" s="11" t="s">
        <v>126</v>
      </c>
      <c r="E176" s="11">
        <v>500</v>
      </c>
      <c r="F176" s="25">
        <v>8524.7800000000007</v>
      </c>
      <c r="G176" s="25">
        <v>8524.7800000000007</v>
      </c>
      <c r="H176" s="25">
        <v>8524.7800000000007</v>
      </c>
    </row>
    <row r="177" spans="1:8" ht="31.5">
      <c r="A177" s="13" t="s">
        <v>127</v>
      </c>
      <c r="B177" s="15" t="s">
        <v>176</v>
      </c>
      <c r="C177" s="24" t="s">
        <v>172</v>
      </c>
      <c r="D177" s="11" t="s">
        <v>128</v>
      </c>
      <c r="E177" s="11"/>
      <c r="F177" s="25">
        <f>F180+F181+F182+F183+F184</f>
        <v>5538.9</v>
      </c>
      <c r="G177" s="25">
        <f>G178+G179+G180</f>
        <v>5538.9</v>
      </c>
      <c r="H177" s="67">
        <f>H178+H179+H180</f>
        <v>5538.9</v>
      </c>
    </row>
    <row r="178" spans="1:8" s="6" customFormat="1" ht="94.5">
      <c r="A178" s="68" t="s">
        <v>225</v>
      </c>
      <c r="B178" s="15" t="s">
        <v>176</v>
      </c>
      <c r="C178" s="24" t="s">
        <v>172</v>
      </c>
      <c r="D178" s="66" t="s">
        <v>129</v>
      </c>
      <c r="E178" s="66">
        <v>100</v>
      </c>
      <c r="F178" s="67">
        <v>0</v>
      </c>
      <c r="G178" s="74">
        <v>5271.5</v>
      </c>
      <c r="H178" s="74">
        <v>5271.5</v>
      </c>
    </row>
    <row r="179" spans="1:8" s="6" customFormat="1" ht="47.25">
      <c r="A179" s="68" t="s">
        <v>226</v>
      </c>
      <c r="B179" s="15" t="s">
        <v>176</v>
      </c>
      <c r="C179" s="24" t="s">
        <v>172</v>
      </c>
      <c r="D179" s="66" t="s">
        <v>129</v>
      </c>
      <c r="E179" s="66">
        <v>200</v>
      </c>
      <c r="F179" s="67">
        <v>0</v>
      </c>
      <c r="G179" s="74">
        <v>267.39999999999998</v>
      </c>
      <c r="H179" s="74">
        <v>267.39999999999998</v>
      </c>
    </row>
    <row r="180" spans="1:8" ht="63">
      <c r="A180" s="48" t="s">
        <v>203</v>
      </c>
      <c r="B180" s="15" t="s">
        <v>176</v>
      </c>
      <c r="C180" s="24" t="s">
        <v>172</v>
      </c>
      <c r="D180" s="11" t="s">
        <v>129</v>
      </c>
      <c r="E180" s="11">
        <v>500</v>
      </c>
      <c r="F180" s="25">
        <v>5538.9</v>
      </c>
      <c r="G180" s="25">
        <v>0</v>
      </c>
      <c r="H180" s="25">
        <v>0</v>
      </c>
    </row>
    <row r="181" spans="1:8" ht="15.75" hidden="1">
      <c r="A181" s="22"/>
      <c r="B181" s="15"/>
      <c r="C181" s="24"/>
      <c r="D181" s="11"/>
      <c r="E181" s="11"/>
      <c r="F181" s="25"/>
      <c r="G181" s="25"/>
      <c r="H181" s="25"/>
    </row>
    <row r="182" spans="1:8" ht="47.25" hidden="1" customHeight="1">
      <c r="A182" s="22"/>
      <c r="B182" s="15"/>
      <c r="C182" s="24"/>
      <c r="D182" s="11"/>
      <c r="E182" s="11"/>
      <c r="F182" s="25"/>
      <c r="G182" s="25"/>
      <c r="H182" s="25"/>
    </row>
    <row r="183" spans="1:8" ht="47.25" hidden="1">
      <c r="A183" s="8" t="s">
        <v>130</v>
      </c>
      <c r="B183" s="10">
        <v>8</v>
      </c>
      <c r="C183" s="10">
        <v>1</v>
      </c>
      <c r="D183" s="11" t="s">
        <v>155</v>
      </c>
      <c r="E183" s="11">
        <v>200</v>
      </c>
      <c r="F183" s="25">
        <v>0</v>
      </c>
      <c r="G183" s="25">
        <v>0</v>
      </c>
      <c r="H183" s="25">
        <v>0</v>
      </c>
    </row>
    <row r="184" spans="1:8" s="3" customFormat="1" ht="47.25" hidden="1">
      <c r="A184" s="8" t="s">
        <v>130</v>
      </c>
      <c r="B184" s="10">
        <v>8</v>
      </c>
      <c r="C184" s="10">
        <v>1</v>
      </c>
      <c r="D184" s="11" t="s">
        <v>155</v>
      </c>
      <c r="E184" s="11">
        <v>500</v>
      </c>
      <c r="F184" s="25">
        <v>0</v>
      </c>
      <c r="G184" s="25">
        <v>0</v>
      </c>
      <c r="H184" s="25">
        <v>0</v>
      </c>
    </row>
    <row r="185" spans="1:8" ht="15.75">
      <c r="A185" s="8" t="s">
        <v>131</v>
      </c>
      <c r="B185" s="10">
        <v>10</v>
      </c>
      <c r="C185" s="10"/>
      <c r="D185" s="11"/>
      <c r="E185" s="11"/>
      <c r="F185" s="74">
        <f>F186+F191</f>
        <v>417.51</v>
      </c>
      <c r="G185" s="25">
        <f>G186+G191</f>
        <v>417.51</v>
      </c>
      <c r="H185" s="25">
        <f>H186+H191</f>
        <v>417.51</v>
      </c>
    </row>
    <row r="186" spans="1:8" ht="15.75">
      <c r="A186" s="8" t="s">
        <v>132</v>
      </c>
      <c r="B186" s="10">
        <v>10</v>
      </c>
      <c r="C186" s="10" t="s">
        <v>172</v>
      </c>
      <c r="D186" s="11"/>
      <c r="E186" s="11"/>
      <c r="F186" s="25">
        <f t="shared" ref="F186:H189" si="32">F187</f>
        <v>328.27</v>
      </c>
      <c r="G186" s="25">
        <f t="shared" si="32"/>
        <v>328.27</v>
      </c>
      <c r="H186" s="25">
        <f t="shared" si="32"/>
        <v>328.27</v>
      </c>
    </row>
    <row r="187" spans="1:8" ht="66" customHeight="1">
      <c r="A187" s="31" t="s">
        <v>189</v>
      </c>
      <c r="B187" s="10">
        <v>10</v>
      </c>
      <c r="C187" s="10" t="s">
        <v>172</v>
      </c>
      <c r="D187" s="11" t="s">
        <v>12</v>
      </c>
      <c r="E187" s="11"/>
      <c r="F187" s="25">
        <f t="shared" si="32"/>
        <v>328.27</v>
      </c>
      <c r="G187" s="25">
        <f t="shared" si="32"/>
        <v>328.27</v>
      </c>
      <c r="H187" s="25">
        <f t="shared" si="32"/>
        <v>328.27</v>
      </c>
    </row>
    <row r="188" spans="1:8" ht="31.5">
      <c r="A188" s="8" t="s">
        <v>133</v>
      </c>
      <c r="B188" s="10">
        <v>10</v>
      </c>
      <c r="C188" s="10" t="s">
        <v>172</v>
      </c>
      <c r="D188" s="11" t="s">
        <v>134</v>
      </c>
      <c r="E188" s="11"/>
      <c r="F188" s="25">
        <f t="shared" si="32"/>
        <v>328.27</v>
      </c>
      <c r="G188" s="25">
        <f t="shared" si="32"/>
        <v>328.27</v>
      </c>
      <c r="H188" s="25">
        <f t="shared" si="32"/>
        <v>328.27</v>
      </c>
    </row>
    <row r="189" spans="1:8" ht="30.75" customHeight="1">
      <c r="A189" s="13" t="s">
        <v>135</v>
      </c>
      <c r="B189" s="10">
        <v>10</v>
      </c>
      <c r="C189" s="10" t="s">
        <v>172</v>
      </c>
      <c r="D189" s="11" t="s">
        <v>136</v>
      </c>
      <c r="E189" s="11"/>
      <c r="F189" s="25">
        <f t="shared" si="32"/>
        <v>328.27</v>
      </c>
      <c r="G189" s="25">
        <f t="shared" si="32"/>
        <v>328.27</v>
      </c>
      <c r="H189" s="25">
        <f t="shared" si="32"/>
        <v>328.27</v>
      </c>
    </row>
    <row r="190" spans="1:8" ht="54.75" customHeight="1">
      <c r="A190" s="22" t="s">
        <v>137</v>
      </c>
      <c r="B190" s="24">
        <v>10</v>
      </c>
      <c r="C190" s="24" t="s">
        <v>172</v>
      </c>
      <c r="D190" s="11" t="s">
        <v>138</v>
      </c>
      <c r="E190" s="11">
        <v>300</v>
      </c>
      <c r="F190" s="25">
        <v>328.27</v>
      </c>
      <c r="G190" s="25">
        <v>328.27</v>
      </c>
      <c r="H190" s="25">
        <v>328.27</v>
      </c>
    </row>
    <row r="191" spans="1:8" ht="23.25" customHeight="1">
      <c r="A191" s="20" t="s">
        <v>139</v>
      </c>
      <c r="B191" s="10">
        <v>10</v>
      </c>
      <c r="C191" s="10" t="s">
        <v>182</v>
      </c>
      <c r="D191" s="11"/>
      <c r="E191" s="11"/>
      <c r="F191" s="25">
        <f t="shared" ref="F191:H194" si="33">F192</f>
        <v>89.24</v>
      </c>
      <c r="G191" s="25">
        <f t="shared" si="33"/>
        <v>89.24</v>
      </c>
      <c r="H191" s="25">
        <f t="shared" si="33"/>
        <v>89.24</v>
      </c>
    </row>
    <row r="192" spans="1:8" ht="70.5" customHeight="1">
      <c r="A192" s="20" t="s">
        <v>189</v>
      </c>
      <c r="B192" s="10">
        <v>10</v>
      </c>
      <c r="C192" s="10" t="s">
        <v>182</v>
      </c>
      <c r="D192" s="11" t="s">
        <v>12</v>
      </c>
      <c r="E192" s="11"/>
      <c r="F192" s="25">
        <f t="shared" si="33"/>
        <v>89.24</v>
      </c>
      <c r="G192" s="25">
        <f t="shared" si="33"/>
        <v>89.24</v>
      </c>
      <c r="H192" s="25">
        <f t="shared" si="33"/>
        <v>89.24</v>
      </c>
    </row>
    <row r="193" spans="1:8" ht="31.5">
      <c r="A193" s="20" t="s">
        <v>133</v>
      </c>
      <c r="B193" s="10">
        <v>10</v>
      </c>
      <c r="C193" s="10" t="s">
        <v>182</v>
      </c>
      <c r="D193" s="11" t="s">
        <v>134</v>
      </c>
      <c r="E193" s="11"/>
      <c r="F193" s="25">
        <f t="shared" si="33"/>
        <v>89.24</v>
      </c>
      <c r="G193" s="25">
        <f t="shared" si="33"/>
        <v>89.24</v>
      </c>
      <c r="H193" s="25">
        <f t="shared" si="33"/>
        <v>89.24</v>
      </c>
    </row>
    <row r="194" spans="1:8" ht="32.25" customHeight="1">
      <c r="A194" s="13" t="s">
        <v>140</v>
      </c>
      <c r="B194" s="10">
        <v>10</v>
      </c>
      <c r="C194" s="10" t="s">
        <v>182</v>
      </c>
      <c r="D194" s="11" t="s">
        <v>141</v>
      </c>
      <c r="E194" s="11"/>
      <c r="F194" s="25">
        <f t="shared" si="33"/>
        <v>89.24</v>
      </c>
      <c r="G194" s="25">
        <f t="shared" si="33"/>
        <v>89.24</v>
      </c>
      <c r="H194" s="25">
        <f t="shared" si="33"/>
        <v>89.24</v>
      </c>
    </row>
    <row r="195" spans="1:8" ht="31.5">
      <c r="A195" s="22" t="s">
        <v>142</v>
      </c>
      <c r="B195" s="10">
        <v>10</v>
      </c>
      <c r="C195" s="10" t="s">
        <v>182</v>
      </c>
      <c r="D195" s="11" t="s">
        <v>143</v>
      </c>
      <c r="E195" s="11">
        <v>300</v>
      </c>
      <c r="F195" s="25">
        <v>89.24</v>
      </c>
      <c r="G195" s="25">
        <v>89.24</v>
      </c>
      <c r="H195" s="25">
        <v>89.24</v>
      </c>
    </row>
  </sheetData>
  <mergeCells count="87">
    <mergeCell ref="G30:G34"/>
    <mergeCell ref="H45:H50"/>
    <mergeCell ref="H63:H64"/>
    <mergeCell ref="H69:H72"/>
    <mergeCell ref="H73:H74"/>
    <mergeCell ref="G36:G40"/>
    <mergeCell ref="G41:G42"/>
    <mergeCell ref="G43:G44"/>
    <mergeCell ref="G45:G50"/>
    <mergeCell ref="G73:G74"/>
    <mergeCell ref="H75:H76"/>
    <mergeCell ref="H23:H29"/>
    <mergeCell ref="H30:H34"/>
    <mergeCell ref="H36:H40"/>
    <mergeCell ref="H41:H42"/>
    <mergeCell ref="H43:H44"/>
    <mergeCell ref="F63:F64"/>
    <mergeCell ref="F69:F72"/>
    <mergeCell ref="G63:G64"/>
    <mergeCell ref="G69:G72"/>
    <mergeCell ref="F75:F76"/>
    <mergeCell ref="F73:F74"/>
    <mergeCell ref="G75:G76"/>
    <mergeCell ref="C75:C76"/>
    <mergeCell ref="A73:A74"/>
    <mergeCell ref="B73:B74"/>
    <mergeCell ref="C73:C74"/>
    <mergeCell ref="E73:E74"/>
    <mergeCell ref="D73:D74"/>
    <mergeCell ref="E75:E76"/>
    <mergeCell ref="D75:D76"/>
    <mergeCell ref="A75:A76"/>
    <mergeCell ref="B75:B76"/>
    <mergeCell ref="D69:D72"/>
    <mergeCell ref="A69:A72"/>
    <mergeCell ref="B69:B72"/>
    <mergeCell ref="C69:C72"/>
    <mergeCell ref="E69:E72"/>
    <mergeCell ref="D63:D64"/>
    <mergeCell ref="A63:A64"/>
    <mergeCell ref="B63:B64"/>
    <mergeCell ref="C63:C64"/>
    <mergeCell ref="E63:E64"/>
    <mergeCell ref="A45:A50"/>
    <mergeCell ref="B45:B50"/>
    <mergeCell ref="C45:C50"/>
    <mergeCell ref="A43:A44"/>
    <mergeCell ref="B43:B44"/>
    <mergeCell ref="C43:C44"/>
    <mergeCell ref="A41:A42"/>
    <mergeCell ref="B41:B42"/>
    <mergeCell ref="C41:C42"/>
    <mergeCell ref="E41:E42"/>
    <mergeCell ref="A36:A40"/>
    <mergeCell ref="B36:B40"/>
    <mergeCell ref="D41:D42"/>
    <mergeCell ref="F30:F34"/>
    <mergeCell ref="D36:D40"/>
    <mergeCell ref="E45:E50"/>
    <mergeCell ref="D43:D44"/>
    <mergeCell ref="C36:C40"/>
    <mergeCell ref="E36:E40"/>
    <mergeCell ref="D45:D50"/>
    <mergeCell ref="E43:E44"/>
    <mergeCell ref="F36:F40"/>
    <mergeCell ref="F45:F50"/>
    <mergeCell ref="F43:F44"/>
    <mergeCell ref="F41:F42"/>
    <mergeCell ref="A30:A34"/>
    <mergeCell ref="B30:B34"/>
    <mergeCell ref="C30:C34"/>
    <mergeCell ref="E30:E34"/>
    <mergeCell ref="D23:D29"/>
    <mergeCell ref="D30:D34"/>
    <mergeCell ref="F2:H5"/>
    <mergeCell ref="A7:H7"/>
    <mergeCell ref="A23:A29"/>
    <mergeCell ref="B23:B29"/>
    <mergeCell ref="C23:C29"/>
    <mergeCell ref="E23:E29"/>
    <mergeCell ref="A8:A10"/>
    <mergeCell ref="B8:B10"/>
    <mergeCell ref="C8:C10"/>
    <mergeCell ref="D8:D10"/>
    <mergeCell ref="E8:E10"/>
    <mergeCell ref="G23:G29"/>
    <mergeCell ref="F23:F29"/>
  </mergeCells>
  <pageMargins left="0.31496062992125984" right="0.11811023622047245" top="0.35433070866141736" bottom="0.15748031496062992" header="0" footer="0"/>
  <pageSetup paperSize="9" scale="70" firstPageNumber="48" orientation="portrait" useFirstPageNumber="1" horizontalDpi="180" verticalDpi="18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Лист1!_GoBack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2024-11-05T10:50:26Z</dcterms:modified>
</cp:coreProperties>
</file>