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ект 2022-2024" sheetId="2" r:id="rId1"/>
  </sheets>
  <definedNames>
    <definedName name="_GoBack" localSheetId="0">'Проект 2022-2024'!#REF!</definedName>
  </definedNames>
  <calcPr calcId="124519"/>
</workbook>
</file>

<file path=xl/calcChain.xml><?xml version="1.0" encoding="utf-8"?>
<calcChain xmlns="http://schemas.openxmlformats.org/spreadsheetml/2006/main">
  <c r="G12" i="2"/>
  <c r="G118"/>
  <c r="G117" s="1"/>
  <c r="I68" l="1"/>
  <c r="H68"/>
  <c r="G68"/>
  <c r="G73"/>
  <c r="G77"/>
  <c r="H56"/>
  <c r="H53"/>
  <c r="I76"/>
  <c r="H76"/>
  <c r="G76"/>
  <c r="I88"/>
  <c r="H88"/>
  <c r="I108"/>
  <c r="H108"/>
  <c r="G108"/>
  <c r="I11"/>
  <c r="I10" s="1"/>
  <c r="H11"/>
  <c r="H10" s="1"/>
  <c r="G11" l="1"/>
  <c r="G10" s="1"/>
  <c r="I81" l="1"/>
  <c r="H81"/>
  <c r="G81"/>
  <c r="I60"/>
  <c r="H60"/>
  <c r="G60"/>
  <c r="I62"/>
  <c r="H62"/>
  <c r="G62"/>
  <c r="I44"/>
  <c r="H44"/>
  <c r="G44"/>
  <c r="G14" l="1"/>
  <c r="H14"/>
  <c r="I14"/>
  <c r="I113"/>
  <c r="H113"/>
  <c r="G80"/>
  <c r="I45"/>
  <c r="H45"/>
  <c r="G45"/>
  <c r="I86"/>
  <c r="H86"/>
  <c r="G86"/>
  <c r="I80"/>
  <c r="H80"/>
  <c r="I55"/>
  <c r="H55"/>
  <c r="G55"/>
  <c r="I21" l="1"/>
  <c r="H21"/>
  <c r="G21"/>
  <c r="G113" l="1"/>
  <c r="G112" l="1"/>
  <c r="H112"/>
  <c r="I112"/>
  <c r="I66"/>
  <c r="I65" s="1"/>
  <c r="H66"/>
  <c r="H65" s="1"/>
  <c r="G66"/>
  <c r="G65" s="1"/>
  <c r="G52"/>
  <c r="G51" s="1"/>
  <c r="G64" l="1"/>
  <c r="H64"/>
  <c r="I64"/>
  <c r="I52"/>
  <c r="I51" s="1"/>
  <c r="H52"/>
  <c r="H51" s="1"/>
  <c r="G49" l="1"/>
  <c r="I111" l="1"/>
  <c r="H111"/>
  <c r="G111"/>
  <c r="I107"/>
  <c r="H107"/>
  <c r="G107"/>
  <c r="G106" s="1"/>
  <c r="I104"/>
  <c r="I103" s="1"/>
  <c r="H104"/>
  <c r="H103" s="1"/>
  <c r="G104"/>
  <c r="G103" s="1"/>
  <c r="I100"/>
  <c r="I99" s="1"/>
  <c r="H100"/>
  <c r="H99" s="1"/>
  <c r="G100"/>
  <c r="G99" s="1"/>
  <c r="I97"/>
  <c r="I96" s="1"/>
  <c r="H97"/>
  <c r="H96" s="1"/>
  <c r="G97"/>
  <c r="G96" s="1"/>
  <c r="I85"/>
  <c r="I84" s="1"/>
  <c r="H85"/>
  <c r="H84" s="1"/>
  <c r="G88"/>
  <c r="G85" s="1"/>
  <c r="G84" s="1"/>
  <c r="I75"/>
  <c r="H75"/>
  <c r="G75"/>
  <c r="G72"/>
  <c r="I72"/>
  <c r="H72"/>
  <c r="I49"/>
  <c r="I48" s="1"/>
  <c r="H49"/>
  <c r="H48" s="1"/>
  <c r="G48"/>
  <c r="I39"/>
  <c r="H39"/>
  <c r="G39"/>
  <c r="I37"/>
  <c r="H37"/>
  <c r="G37"/>
  <c r="I34"/>
  <c r="I33" s="1"/>
  <c r="H34"/>
  <c r="H33" s="1"/>
  <c r="G34"/>
  <c r="G33" s="1"/>
  <c r="I30"/>
  <c r="I29" s="1"/>
  <c r="H30"/>
  <c r="H29" s="1"/>
  <c r="G30"/>
  <c r="G29" s="1"/>
  <c r="I27"/>
  <c r="I13" s="1"/>
  <c r="H27"/>
  <c r="H13" s="1"/>
  <c r="G27"/>
  <c r="G13" s="1"/>
  <c r="I71" l="1"/>
  <c r="I70" s="1"/>
  <c r="H71"/>
  <c r="H70" s="1"/>
  <c r="H36"/>
  <c r="H9" s="1"/>
  <c r="G47"/>
  <c r="I47"/>
  <c r="H47"/>
  <c r="I106"/>
  <c r="G71"/>
  <c r="G70" s="1"/>
  <c r="I36"/>
  <c r="I9" s="1"/>
  <c r="G36"/>
  <c r="G9" s="1"/>
  <c r="H106"/>
  <c r="G8" l="1"/>
  <c r="H8"/>
</calcChain>
</file>

<file path=xl/sharedStrings.xml><?xml version="1.0" encoding="utf-8"?>
<sst xmlns="http://schemas.openxmlformats.org/spreadsheetml/2006/main" count="338" uniqueCount="243">
  <si>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</si>
  <si>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</si>
  <si>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</si>
  <si>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</si>
  <si>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</si>
  <si>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</si>
  <si>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</si>
  <si>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</si>
  <si>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</si>
  <si>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</si>
  <si>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Подпрограмма «Управление муниципальными финансами»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</si>
  <si>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</si>
  <si>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</si>
  <si>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</si>
  <si>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</si>
  <si>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</si>
  <si>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</si>
  <si>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</si>
  <si>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</si>
  <si>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</si>
  <si>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</si>
  <si>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03 0 00 00000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</si>
  <si>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</si>
  <si>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</si>
  <si>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</si>
  <si>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</si>
  <si>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</si>
  <si>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</si>
  <si>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</si>
  <si>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</si>
  <si>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</si>
  <si>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</si>
  <si>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</si>
  <si>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</si>
  <si>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</si>
  <si>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</si>
  <si>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</si>
  <si>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</si>
  <si>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</si>
  <si>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</si>
  <si>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</si>
  <si>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</si>
  <si>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</si>
  <si>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</si>
  <si>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</si>
  <si>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</si>
  <si>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</si>
  <si>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</si>
  <si>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</si>
  <si>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</si>
  <si>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</si>
  <si>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</si>
  <si>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</si>
  <si>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</si>
  <si>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</si>
  <si>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</si>
  <si>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</si>
  <si>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</si>
  <si>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Основное мероприятие «Строительство, реконструкция и содержание систем теплоснабжения».</t>
  </si>
  <si>
    <t>03 1 01 00000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</si>
  <si>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</si>
  <si>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</si>
  <si>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</si>
  <si>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</si>
  <si>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</si>
  <si>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</si>
  <si>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</si>
  <si>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>05 0 00 00000</t>
  </si>
  <si>
    <t>05 1 00 00000</t>
  </si>
  <si>
    <t>05 1 01 00000</t>
  </si>
  <si>
    <t>05 1 01 00590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</si>
  <si>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</si>
  <si>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</si>
  <si>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</si>
  <si>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</si>
  <si>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</si>
  <si>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</si>
  <si>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</si>
  <si>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</si>
  <si>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</si>
  <si>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</si>
  <si>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</si>
  <si>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</si>
  <si>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</si>
  <si>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</si>
  <si>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ПР</t>
  </si>
  <si>
    <t>ЦСР</t>
  </si>
  <si>
    <t>ВР</t>
  </si>
  <si>
    <t>01 1 01 90200</t>
  </si>
  <si>
    <t>01 1 03 00000</t>
  </si>
  <si>
    <t> 1.2</t>
  </si>
  <si>
    <t> 1.2.1</t>
  </si>
  <si>
    <t>01 3 00 00000</t>
  </si>
  <si>
    <t> 2.1.1</t>
  </si>
  <si>
    <t> 2.2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</si>
  <si>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</si>
  <si>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 2.2.3</t>
  </si>
  <si>
    <t> 3</t>
  </si>
  <si>
    <t> 3.1</t>
  </si>
  <si>
    <t> 3.1.1</t>
  </si>
  <si>
    <t> 4.1.1</t>
  </si>
  <si>
    <t>  4.1.2</t>
  </si>
  <si>
    <t> 4.2</t>
  </si>
  <si>
    <t> 4.2.1</t>
  </si>
  <si>
    <t> 5.</t>
  </si>
  <si>
    <t> 5.1.1</t>
  </si>
  <si>
    <t>Расходы на обеспечение деятельности (оказание услуг) муниципальных казенных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</si>
  <si>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1.1</t>
  </si>
  <si>
    <t>№ п/п</t>
  </si>
  <si>
    <t>РЗ</t>
  </si>
  <si>
    <t xml:space="preserve">Сумма </t>
  </si>
  <si>
    <t>1</t>
  </si>
  <si>
    <t>ВСЕГО</t>
  </si>
  <si>
    <t>1.1.2</t>
  </si>
  <si>
    <t>1.1.3</t>
  </si>
  <si>
    <t>1.3</t>
  </si>
  <si>
    <t>1.3.1</t>
  </si>
  <si>
    <t>1.4</t>
  </si>
  <si>
    <t>1.4.1</t>
  </si>
  <si>
    <t>1.4.2</t>
  </si>
  <si>
    <t>2.1</t>
  </si>
  <si>
    <t>2.2.1</t>
  </si>
  <si>
    <t>2.2.2</t>
  </si>
  <si>
    <t>4.1</t>
  </si>
  <si>
    <t>5.1</t>
  </si>
  <si>
    <t>5.1.2</t>
  </si>
  <si>
    <t>Непрограммные направления деятельности</t>
  </si>
  <si>
    <t>90 0 00 00000</t>
  </si>
  <si>
    <t>Обеспечение деятельности Контрольно-ревизионной комиссии городского поселения город Поворино</t>
  </si>
  <si>
    <t>93 0 00 00000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</si>
  <si>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</si>
  <si>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</si>
  <si>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председателя контрольно-ревизионной комиссии (Межбюджетные трансферты)</t>
  </si>
  <si>
    <t>93 1 00 92050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</si>
  <si>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</si>
  <si>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96 0 00 00000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</si>
  <si>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</si>
  <si>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</si>
  <si>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</si>
  <si>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</si>
  <si>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(Иные бюджетные ассигнования)</t>
  </si>
  <si>
    <t>Основное мероприятие «Благоустройство наиболее посещемых городских территорий общего пользования, благоустройство дворовых территорий многоквартирных домов, реконструкция инженерных систем жилищно - коммунального комплекса».</t>
  </si>
  <si>
    <t> 6.1.</t>
  </si>
  <si>
    <t>04 1 01 S8850</t>
  </si>
  <si>
    <t>02 0 00 00000</t>
  </si>
  <si>
    <t>2</t>
  </si>
  <si>
    <t>05 1 02L 5190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</si>
  <si>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</si>
  <si>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</si>
  <si>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08 0 00 00000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</si>
  <si>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</si>
  <si>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08 0 01 00000</t>
  </si>
  <si>
    <t>08 0 01 91430</t>
  </si>
  <si>
    <t>06 0 00 00000</t>
  </si>
  <si>
    <t>06 1 01 98520</t>
  </si>
  <si>
    <t>04 1 02 S8670</t>
  </si>
  <si>
    <t>7.1.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</si>
  <si>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</si>
  <si>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8</t>
  </si>
  <si>
    <t>8.1</t>
  </si>
  <si>
    <t>01</t>
  </si>
  <si>
    <t>04</t>
  </si>
  <si>
    <t>05</t>
  </si>
  <si>
    <t>08</t>
  </si>
  <si>
    <t>03</t>
  </si>
  <si>
    <t>06</t>
  </si>
  <si>
    <t>09</t>
  </si>
  <si>
    <t>13</t>
  </si>
  <si>
    <t>Подпрограмма «Создание условий для обеспечения качественными жилищными услугами населения городского поселения город Поворино, создание безопасных и благоприятных условий проживания на территории городского поселения город Поворино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</si>
  <si>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</si>
  <si>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Реализация программ формирования современной городской среды (в целях достижения значений дополнительного результата)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</si>
  <si>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</si>
  <si>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</si>
  <si>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</si>
  <si>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</si>
  <si>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</si>
  <si>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</si>
  <si>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</si>
  <si>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2024 год</t>
  </si>
  <si>
    <t>Мероприятия по переселению граждан из аварийного жилищного фонда</t>
  </si>
  <si>
    <t>Подпрограмма «Развитие дорожного хозяйства городского поселения город Поворино» на 2021-2026 гг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</si>
  <si>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</si>
  <si>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Подпрограмма «Развитие культуры и библиотечного обслуживания в городском поселении город Поворино» на 2021-2026 гг</t>
  </si>
  <si>
    <t>Основное мероприятие "Развитие культуры в городском поселении город Поворино"</t>
  </si>
  <si>
    <t>Основное мероприятие "Развитие библиотечного обслуживания в городском поселении город Поворино"</t>
  </si>
  <si>
    <t>07 0 02 00000</t>
  </si>
  <si>
    <t>07 0 02 78520</t>
  </si>
  <si>
    <t>06 0 01 00000</t>
  </si>
  <si>
    <t>06 0 F2 55550</t>
  </si>
  <si>
    <t xml:space="preserve"> Деятельность Совета народных депутатов городского поселения город Поворино Поворинского муниципального района Воронежской области</t>
  </si>
  <si>
    <t>07 0 00 00000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</si>
  <si>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</si>
  <si>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</si>
  <si>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</si>
  <si>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2025 год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</si>
  <si>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</si>
  <si>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</si>
  <si>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</si>
  <si>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01 1 03 98530</t>
  </si>
  <si>
    <t>02 2 02 78600</t>
  </si>
  <si>
    <t>10</t>
  </si>
  <si>
    <t>01 5 01 00000</t>
  </si>
  <si>
    <t>01 5 01 98520</t>
  </si>
  <si>
    <t>1.5</t>
  </si>
  <si>
    <t>1.5.1</t>
  </si>
  <si>
    <t xml:space="preserve">Муниципальная программа городского поселения город Поворино «Энергосбережение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 </t>
  </si>
  <si>
    <t>Основное мероприятие "Энергосбережение и повышение энергетической эффективности в жилищно коммунальном хозяйстве"</t>
  </si>
  <si>
    <t xml:space="preserve">Приложение 5
к решению Совета народных депутатов
городского поселения город Поворино
 "О бюджете городского поселения город Поворино на 2024 год и на плановый
период 2025 -2026 годов » 
</t>
  </si>
  <si>
    <t>Распределение бюджетных ассигнований по целевым статьям (муниципальным программам городского поселения город Поворино и непрограммным направлениям деятельности), группам видов расходов, разделам, подразделам классификации расходов  бюджета городского поселения город Поворино на 2024 год и плановый период  2025-2026 годов</t>
  </si>
  <si>
    <t>(тыс.руб.)</t>
  </si>
  <si>
    <t>2026 год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</si>
  <si>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</si>
  <si>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01 5 00 00000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</si>
  <si>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</si>
  <si>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Профилактика терроризма и экстримизма, обеспечение безопасности населения и территории городского поселения г.Поворино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</si>
  <si>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</si>
  <si>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</si>
  <si>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</si>
  <si>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</si>
  <si>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</si>
  <si>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</si>
  <si>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</si>
  <si>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</si>
  <si>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</si>
  <si>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</si>
  <si>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</si>
  <si>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2023-2025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</si>
  <si>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</si>
  <si>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</si>
  <si>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03 1 01 40090</t>
  </si>
  <si>
    <t>02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</si>
  <si>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</si>
  <si>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>Основное мероприятие "Мероприятие по недопущению банкротства муниципальных унитарных предприятий городского поселения город Поворино"</t>
  </si>
  <si>
    <t>Субсидии по финансовому оздоровлению МУП</t>
  </si>
  <si>
    <t>03 1 04 00000</t>
  </si>
  <si>
    <t>03 1 04 90200</t>
  </si>
  <si>
    <t>Обеспечение проведения выборов и референдумов</t>
  </si>
  <si>
    <t>85 0 00 00000</t>
  </si>
  <si>
    <t>Проведение выборов в Совет народных депутатов гороского поселения (Иные бюджетные ассигнования)</t>
  </si>
  <si>
    <t>85 1 00 00000</t>
  </si>
  <si>
    <t>Расходы на обеспечение проведение выборов в Совет народных депутатов гороского поселения (Иные бюджетные ассигнования)</t>
  </si>
  <si>
    <t>85 1 06 90110</t>
  </si>
  <si>
    <t>07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</si>
</sst>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4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4" fillId="3" borderId="1" xfId="0" applyFont="1" applyFill="1" applyBorder="1"/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left"/>
    </xf>
    <xf numFmtId="0" fontId="6" fillId="0" borderId="1" xfId="0" applyFont="1" applyBorder="1"/>
    <xf numFmtId="4" fontId="6" fillId="3" borderId="1" xfId="0" applyNumberFormat="1" applyFont="1" applyFill="1" applyBorder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1" fillId="3" borderId="0" xfId="0" applyFont="1" applyFill="1"/>
    <xf numFmtId="49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1" fillId="3" borderId="1" xfId="0" applyNumberFormat="1" applyFont="1" applyFill="1" applyBorder="1" applyAlignment="1">
      <alignment horizontal="right"/>
    </xf>
    <xf numFmtId="4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Border="1"/>
    <xf numFmtId="2" fontId="1" fillId="3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K119"/>
  <sheetViews>
    <sheetView tabSelected="1" zoomScalePageLayoutView="110" workbookViewId="0">
      <selection activeCell="Q53" sqref="Q53"/>
    </sheetView>
  </sheetViews>
  <sheetFormatPr defaultRowHeight="15.75"/>
  <cols>
    <col min="1" max="1" width="5.140625" style="39" customWidth="1"/>
    <col min="2" max="2" width="44.42578125" style="40" customWidth="1"/>
    <col min="3" max="3" width="14.42578125" style="41" customWidth="1"/>
    <col min="4" max="4" width="5.28515625" style="41" customWidth="1"/>
    <col min="5" max="5" width="5" style="41" customWidth="1"/>
    <col min="6" max="6" width="4.5703125" style="41" customWidth="1"/>
    <col min="7" max="8" width="11.5703125" style="65" customWidth="1"/>
    <col min="9" max="9" width="12.28515625" style="65" customWidth="1"/>
    <col min="10" max="16384" width="9.140625" style="41"/>
  </cols>
  <sheetData>
    <row r="2" spans="1:9" ht="117.75" customHeight="1">
      <c r="C2" s="80" t="s">
        <v>207</v>
      </c>
      <c r="D2" s="80"/>
      <c r="E2" s="80"/>
      <c r="F2" s="80"/>
      <c r="G2" s="80"/>
      <c r="H2" s="80"/>
      <c r="I2" s="80"/>
    </row>
    <row r="3" spans="1:9" ht="66.75" customHeight="1">
      <c r="A3" s="86" t="s">
        <v>208</v>
      </c>
      <c r="B3" s="86"/>
      <c r="C3" s="86"/>
      <c r="D3" s="86"/>
      <c r="E3" s="86"/>
      <c r="F3" s="86"/>
      <c r="G3" s="86"/>
      <c r="H3" s="86"/>
      <c r="I3" s="86"/>
    </row>
    <row r="4" spans="1:9">
      <c r="A4" s="81" t="s">
        <v>108</v>
      </c>
      <c r="B4" s="84" t="s">
        <v>84</v>
      </c>
      <c r="C4" s="85" t="s">
        <v>86</v>
      </c>
      <c r="D4" s="85" t="s">
        <v>87</v>
      </c>
      <c r="E4" s="85" t="s">
        <v>109</v>
      </c>
      <c r="F4" s="85" t="s">
        <v>85</v>
      </c>
      <c r="G4" s="58" t="s">
        <v>110</v>
      </c>
      <c r="H4" s="58" t="s">
        <v>110</v>
      </c>
      <c r="I4" s="58" t="s">
        <v>110</v>
      </c>
    </row>
    <row r="5" spans="1:9">
      <c r="A5" s="82"/>
      <c r="B5" s="84"/>
      <c r="C5" s="85"/>
      <c r="D5" s="85"/>
      <c r="E5" s="85"/>
      <c r="F5" s="85"/>
      <c r="G5" s="58" t="s">
        <v>209</v>
      </c>
      <c r="H5" s="58" t="s">
        <v>209</v>
      </c>
      <c r="I5" s="58" t="s">
        <v>209</v>
      </c>
    </row>
    <row r="6" spans="1:9" ht="32.25" customHeight="1">
      <c r="A6" s="83"/>
      <c r="B6" s="84"/>
      <c r="C6" s="85"/>
      <c r="D6" s="85"/>
      <c r="E6" s="85"/>
      <c r="F6" s="85"/>
      <c r="G6" s="58" t="s">
        <v>178</v>
      </c>
      <c r="H6" s="58" t="s">
        <v>194</v>
      </c>
      <c r="I6" s="58" t="s">
        <v>210</v>
      </c>
    </row>
    <row r="7" spans="1:9">
      <c r="A7" s="42" t="s">
        <v>111</v>
      </c>
      <c r="B7" s="36">
        <v>2</v>
      </c>
      <c r="C7" s="32">
        <v>3</v>
      </c>
      <c r="D7" s="32">
        <v>4</v>
      </c>
      <c r="E7" s="32">
        <v>5</v>
      </c>
      <c r="F7" s="32">
        <v>6</v>
      </c>
      <c r="G7" s="42">
        <v>7</v>
      </c>
      <c r="H7" s="42">
        <v>8</v>
      </c>
      <c r="I7" s="42">
        <v>9</v>
      </c>
    </row>
    <row r="8" spans="1:9">
      <c r="A8" s="43"/>
      <c r="B8" s="36" t="s">
        <v>112</v>
      </c>
      <c r="C8" s="37"/>
      <c r="D8" s="37"/>
      <c r="E8" s="37"/>
      <c r="F8" s="37"/>
      <c r="G8" s="38">
        <f>G9+G47+G64+G70+G84+G106+G96+G103+G99</f>
        <v>162159.98199999999</v>
      </c>
      <c r="H8" s="38">
        <f>H9+H47+H64+H70+H84+H106+H96+H103+H99</f>
        <v>101897.90000000001</v>
      </c>
      <c r="I8" s="38">
        <v>101161.73</v>
      </c>
    </row>
    <row r="9" spans="1:9" ht="96.75" customHeight="1">
      <c r="A9" s="13" t="s">
        <v>111</v>
      </c>
      <c r="B9" s="5" t="s">
        <v>171</v>
      </c>
      <c r="C9" s="2" t="s">
        <v>1</v>
      </c>
      <c r="D9" s="2"/>
      <c r="E9" s="2"/>
      <c r="F9" s="2"/>
      <c r="G9" s="59">
        <f>G13+G29+G33+G36+G41+G44+G10</f>
        <v>69512.820000000007</v>
      </c>
      <c r="H9" s="59">
        <f t="shared" ref="H9:I9" si="0">H13+H29+H33+H36+H41+H44+H10</f>
        <v>29691.25</v>
      </c>
      <c r="I9" s="59">
        <f t="shared" si="0"/>
        <v>32112.93</v>
      </c>
    </row>
    <row r="10" spans="1:9" ht="66" customHeight="1">
      <c r="A10" s="13"/>
      <c r="B10" s="11" t="s">
        <v>2</v>
      </c>
      <c r="C10" s="17" t="s">
        <v>39</v>
      </c>
      <c r="D10" s="2"/>
      <c r="E10" s="2"/>
      <c r="F10" s="2"/>
      <c r="G10" s="59">
        <f>G11</f>
        <v>8672.6999999999989</v>
      </c>
      <c r="H10" s="59">
        <f t="shared" ref="H10:I10" si="1">H11</f>
        <v>6402.47</v>
      </c>
      <c r="I10" s="59">
        <f t="shared" si="1"/>
        <v>9012.15</v>
      </c>
    </row>
    <row r="11" spans="1:9" ht="48.75" customHeight="1">
      <c r="A11" s="13"/>
      <c r="B11" s="14" t="s">
        <v>40</v>
      </c>
      <c r="C11" s="19" t="s">
        <v>41</v>
      </c>
      <c r="D11" s="2"/>
      <c r="E11" s="2"/>
      <c r="F11" s="2"/>
      <c r="G11" s="59">
        <f>G12</f>
        <v>8672.6999999999989</v>
      </c>
      <c r="H11" s="59">
        <f t="shared" ref="H11:I11" si="2">H12</f>
        <v>6402.47</v>
      </c>
      <c r="I11" s="59">
        <f t="shared" si="2"/>
        <v>9012.15</v>
      </c>
    </row>
    <row r="12" spans="1:9" ht="78.75" customHeight="1">
      <c r="A12" s="13"/>
      <c r="B12" s="11" t="s">
        <v>191</v>
      </c>
      <c r="C12" s="16" t="s">
        <v>42</v>
      </c>
      <c r="D12" s="17">
        <v>200</v>
      </c>
      <c r="E12" s="18" t="s">
        <v>162</v>
      </c>
      <c r="F12" s="18" t="s">
        <v>164</v>
      </c>
      <c r="G12" s="59">
        <f>2708.3+2306.68+1500+1400+300+457.72</f>
        <v>8672.6999999999989</v>
      </c>
      <c r="H12" s="59">
        <v>6402.47</v>
      </c>
      <c r="I12" s="59">
        <v>9012.15</v>
      </c>
    </row>
    <row r="13" spans="1:9" ht="34.5" customHeight="1">
      <c r="A13" s="13" t="s">
        <v>107</v>
      </c>
      <c r="B13" s="51" t="s">
        <v>15</v>
      </c>
      <c r="C13" s="57" t="s">
        <v>16</v>
      </c>
      <c r="D13" s="2"/>
      <c r="E13" s="2"/>
      <c r="F13" s="2"/>
      <c r="G13" s="59">
        <f>G14+G21+G27</f>
        <v>20354.189999999999</v>
      </c>
      <c r="H13" s="59">
        <f>H14+H21+H27</f>
        <v>20249.27</v>
      </c>
      <c r="I13" s="59">
        <f>I14+I21+I27</f>
        <v>20292.27</v>
      </c>
    </row>
    <row r="14" spans="1:9" ht="50.25" hidden="1" customHeight="1">
      <c r="A14" s="1"/>
      <c r="B14" s="52"/>
      <c r="C14" s="57"/>
      <c r="D14" s="8"/>
      <c r="E14" s="8"/>
      <c r="F14" s="8"/>
      <c r="G14" s="9">
        <f>G15+G16+G17+G18+G19+G20</f>
        <v>0</v>
      </c>
      <c r="H14" s="9">
        <f>H15+H16+H17+H18+H19+H20</f>
        <v>0</v>
      </c>
      <c r="I14" s="9">
        <f>I15+I16+I17+I18+I19+I20</f>
        <v>0</v>
      </c>
    </row>
    <row r="15" spans="1:9" ht="64.5" hidden="1" customHeight="1">
      <c r="A15" s="44"/>
      <c r="B15" s="51"/>
      <c r="C15" s="57"/>
      <c r="D15" s="2"/>
      <c r="E15" s="3"/>
      <c r="F15" s="3"/>
      <c r="G15" s="59"/>
      <c r="H15" s="59"/>
      <c r="I15" s="59"/>
    </row>
    <row r="16" spans="1:9" ht="36" hidden="1" customHeight="1">
      <c r="A16" s="44"/>
      <c r="B16" s="11"/>
      <c r="C16" s="4"/>
      <c r="D16" s="2"/>
      <c r="E16" s="3"/>
      <c r="F16" s="3"/>
      <c r="G16" s="59"/>
      <c r="H16" s="59"/>
      <c r="I16" s="59"/>
    </row>
    <row r="17" spans="1:9" ht="67.5" hidden="1" customHeight="1">
      <c r="A17" s="44"/>
      <c r="B17" s="11"/>
      <c r="C17" s="4"/>
      <c r="D17" s="2"/>
      <c r="E17" s="3"/>
      <c r="F17" s="3"/>
      <c r="G17" s="60"/>
      <c r="H17" s="60"/>
      <c r="I17" s="60"/>
    </row>
    <row r="18" spans="1:9" hidden="1">
      <c r="A18" s="44"/>
      <c r="B18" s="5"/>
      <c r="C18" s="4"/>
      <c r="D18" s="2"/>
      <c r="E18" s="3"/>
      <c r="F18" s="3"/>
      <c r="G18" s="59"/>
      <c r="H18" s="59"/>
      <c r="I18" s="59"/>
    </row>
    <row r="19" spans="1:9" ht="53.25" hidden="1" customHeight="1">
      <c r="A19" s="44"/>
      <c r="B19" s="5"/>
      <c r="C19" s="4"/>
      <c r="D19" s="2"/>
      <c r="E19" s="3"/>
      <c r="F19" s="3"/>
      <c r="G19" s="59"/>
      <c r="H19" s="59"/>
      <c r="I19" s="59"/>
    </row>
    <row r="20" spans="1:9" ht="0.75" hidden="1" customHeight="1" thickBot="1">
      <c r="A20" s="13"/>
      <c r="B20" s="5" t="s">
        <v>19</v>
      </c>
      <c r="C20" s="4" t="s">
        <v>88</v>
      </c>
      <c r="D20" s="2">
        <v>200</v>
      </c>
      <c r="E20" s="3">
        <v>5</v>
      </c>
      <c r="F20" s="3">
        <v>3</v>
      </c>
      <c r="G20" s="59">
        <v>0</v>
      </c>
      <c r="H20" s="59">
        <v>0</v>
      </c>
      <c r="I20" s="59">
        <v>0</v>
      </c>
    </row>
    <row r="21" spans="1:9" ht="51.75" customHeight="1">
      <c r="A21" s="1" t="s">
        <v>113</v>
      </c>
      <c r="B21" s="6" t="s">
        <v>3</v>
      </c>
      <c r="C21" s="7" t="s">
        <v>4</v>
      </c>
      <c r="D21" s="8"/>
      <c r="E21" s="10"/>
      <c r="F21" s="10"/>
      <c r="G21" s="9">
        <f>G22+G23+G24+G25+G26</f>
        <v>18609.32</v>
      </c>
      <c r="H21" s="9">
        <f t="shared" ref="H21:I21" si="3">H22+H23+H24+H25+H26</f>
        <v>18504.400000000001</v>
      </c>
      <c r="I21" s="9">
        <f t="shared" si="3"/>
        <v>18547.400000000001</v>
      </c>
    </row>
    <row r="22" spans="1:9" ht="125.25" customHeight="1">
      <c r="A22" s="44"/>
      <c r="B22" s="5" t="s">
        <v>0</v>
      </c>
      <c r="C22" s="4" t="s">
        <v>5</v>
      </c>
      <c r="D22" s="2">
        <v>100</v>
      </c>
      <c r="E22" s="3" t="s">
        <v>160</v>
      </c>
      <c r="F22" s="3" t="s">
        <v>161</v>
      </c>
      <c r="G22" s="59">
        <v>13044.81</v>
      </c>
      <c r="H22" s="59">
        <v>13044.81</v>
      </c>
      <c r="I22" s="59">
        <v>13044.81</v>
      </c>
    </row>
    <row r="23" spans="1:9" ht="66" customHeight="1">
      <c r="A23" s="44"/>
      <c r="B23" s="5" t="s">
        <v>6</v>
      </c>
      <c r="C23" s="4" t="s">
        <v>5</v>
      </c>
      <c r="D23" s="2">
        <v>200</v>
      </c>
      <c r="E23" s="3" t="s">
        <v>160</v>
      </c>
      <c r="F23" s="3" t="s">
        <v>161</v>
      </c>
      <c r="G23" s="59">
        <v>3486</v>
      </c>
      <c r="H23" s="59">
        <v>3384.57</v>
      </c>
      <c r="I23" s="59">
        <v>3415.57</v>
      </c>
    </row>
    <row r="24" spans="1:9" ht="51" customHeight="1">
      <c r="A24" s="44"/>
      <c r="B24" s="5" t="s">
        <v>7</v>
      </c>
      <c r="C24" s="4" t="s">
        <v>5</v>
      </c>
      <c r="D24" s="2">
        <v>800</v>
      </c>
      <c r="E24" s="3" t="s">
        <v>160</v>
      </c>
      <c r="F24" s="3" t="s">
        <v>161</v>
      </c>
      <c r="G24" s="59">
        <v>25</v>
      </c>
      <c r="H24" s="59">
        <v>25</v>
      </c>
      <c r="I24" s="59">
        <v>25</v>
      </c>
    </row>
    <row r="25" spans="1:9" ht="126" customHeight="1">
      <c r="A25" s="13"/>
      <c r="B25" s="5" t="s">
        <v>8</v>
      </c>
      <c r="C25" s="4" t="s">
        <v>9</v>
      </c>
      <c r="D25" s="2">
        <v>100</v>
      </c>
      <c r="E25" s="3" t="s">
        <v>160</v>
      </c>
      <c r="F25" s="3" t="s">
        <v>161</v>
      </c>
      <c r="G25" s="59">
        <v>1539.52</v>
      </c>
      <c r="H25" s="59">
        <v>1539.52</v>
      </c>
      <c r="I25" s="59">
        <v>1539.52</v>
      </c>
    </row>
    <row r="26" spans="1:9" ht="69" customHeight="1">
      <c r="A26" s="13"/>
      <c r="B26" s="5" t="s">
        <v>195</v>
      </c>
      <c r="C26" s="4" t="s">
        <v>196</v>
      </c>
      <c r="D26" s="2">
        <v>200</v>
      </c>
      <c r="E26" s="3" t="s">
        <v>160</v>
      </c>
      <c r="F26" s="3">
        <v>13</v>
      </c>
      <c r="G26" s="59">
        <v>513.99</v>
      </c>
      <c r="H26" s="59">
        <v>510.5</v>
      </c>
      <c r="I26" s="59">
        <v>522.5</v>
      </c>
    </row>
    <row r="27" spans="1:9" ht="49.5" customHeight="1">
      <c r="A27" s="1" t="s">
        <v>114</v>
      </c>
      <c r="B27" s="6" t="s">
        <v>60</v>
      </c>
      <c r="C27" s="7" t="s">
        <v>89</v>
      </c>
      <c r="D27" s="8"/>
      <c r="E27" s="10" t="s">
        <v>162</v>
      </c>
      <c r="F27" s="10" t="s">
        <v>164</v>
      </c>
      <c r="G27" s="9">
        <f>G28</f>
        <v>1744.87</v>
      </c>
      <c r="H27" s="9">
        <f>H28</f>
        <v>1744.87</v>
      </c>
      <c r="I27" s="9">
        <f>I28</f>
        <v>1744.87</v>
      </c>
    </row>
    <row r="28" spans="1:9" s="45" customFormat="1" ht="67.5" customHeight="1">
      <c r="A28" s="15"/>
      <c r="B28" s="27" t="s">
        <v>197</v>
      </c>
      <c r="C28" s="28" t="s">
        <v>198</v>
      </c>
      <c r="D28" s="17">
        <v>600</v>
      </c>
      <c r="E28" s="18" t="s">
        <v>162</v>
      </c>
      <c r="F28" s="18" t="s">
        <v>164</v>
      </c>
      <c r="G28" s="61">
        <v>1744.87</v>
      </c>
      <c r="H28" s="61">
        <v>1744.87</v>
      </c>
      <c r="I28" s="61">
        <v>1744.87</v>
      </c>
    </row>
    <row r="29" spans="1:9" ht="36.75" customHeight="1">
      <c r="A29" s="13" t="s">
        <v>90</v>
      </c>
      <c r="B29" s="5" t="s">
        <v>15</v>
      </c>
      <c r="C29" s="4" t="s">
        <v>16</v>
      </c>
      <c r="D29" s="2"/>
      <c r="E29" s="3"/>
      <c r="F29" s="3"/>
      <c r="G29" s="59">
        <f>G30</f>
        <v>39788.42</v>
      </c>
      <c r="H29" s="59">
        <f>H30</f>
        <v>1902</v>
      </c>
      <c r="I29" s="59">
        <f>I30</f>
        <v>1621</v>
      </c>
    </row>
    <row r="30" spans="1:9" ht="46.5" customHeight="1">
      <c r="A30" s="1" t="s">
        <v>91</v>
      </c>
      <c r="B30" s="6" t="s">
        <v>17</v>
      </c>
      <c r="C30" s="7" t="s">
        <v>18</v>
      </c>
      <c r="D30" s="8"/>
      <c r="E30" s="10"/>
      <c r="F30" s="10"/>
      <c r="G30" s="9">
        <f>G31+G32</f>
        <v>39788.42</v>
      </c>
      <c r="H30" s="9">
        <f>H31+H32</f>
        <v>1902</v>
      </c>
      <c r="I30" s="9">
        <f>I31+I32</f>
        <v>1621</v>
      </c>
    </row>
    <row r="31" spans="1:9" ht="47.25" customHeight="1">
      <c r="A31" s="13"/>
      <c r="B31" s="5" t="s">
        <v>19</v>
      </c>
      <c r="C31" s="4" t="s">
        <v>20</v>
      </c>
      <c r="D31" s="2">
        <v>200</v>
      </c>
      <c r="E31" s="3" t="s">
        <v>160</v>
      </c>
      <c r="F31" s="3">
        <v>13</v>
      </c>
      <c r="G31" s="59">
        <v>220</v>
      </c>
      <c r="H31" s="59">
        <v>260</v>
      </c>
      <c r="I31" s="59">
        <v>300</v>
      </c>
    </row>
    <row r="32" spans="1:9" s="45" customFormat="1" ht="49.5" customHeight="1">
      <c r="A32" s="15"/>
      <c r="B32" s="11" t="s">
        <v>19</v>
      </c>
      <c r="C32" s="16" t="s">
        <v>20</v>
      </c>
      <c r="D32" s="17">
        <v>200</v>
      </c>
      <c r="E32" s="18" t="s">
        <v>161</v>
      </c>
      <c r="F32" s="18">
        <v>12</v>
      </c>
      <c r="G32" s="59">
        <v>39568.42</v>
      </c>
      <c r="H32" s="59">
        <v>1642</v>
      </c>
      <c r="I32" s="59">
        <v>1321</v>
      </c>
    </row>
    <row r="33" spans="1:9" ht="32.25" customHeight="1">
      <c r="A33" s="13" t="s">
        <v>115</v>
      </c>
      <c r="B33" s="5" t="s">
        <v>10</v>
      </c>
      <c r="C33" s="4" t="s">
        <v>92</v>
      </c>
      <c r="D33" s="2"/>
      <c r="E33" s="3"/>
      <c r="F33" s="3"/>
      <c r="G33" s="59">
        <f>G34</f>
        <v>50</v>
      </c>
      <c r="H33" s="59">
        <f t="shared" ref="G33:I34" si="4">H34</f>
        <v>50</v>
      </c>
      <c r="I33" s="59">
        <f t="shared" si="4"/>
        <v>50</v>
      </c>
    </row>
    <row r="34" spans="1:9" ht="52.5" customHeight="1">
      <c r="A34" s="1" t="s">
        <v>116</v>
      </c>
      <c r="B34" s="6" t="s">
        <v>11</v>
      </c>
      <c r="C34" s="7" t="s">
        <v>12</v>
      </c>
      <c r="D34" s="8"/>
      <c r="E34" s="10"/>
      <c r="F34" s="10"/>
      <c r="G34" s="9">
        <f t="shared" si="4"/>
        <v>50</v>
      </c>
      <c r="H34" s="9">
        <f t="shared" si="4"/>
        <v>50</v>
      </c>
      <c r="I34" s="9">
        <f t="shared" si="4"/>
        <v>50</v>
      </c>
    </row>
    <row r="35" spans="1:9" ht="53.25" customHeight="1">
      <c r="A35" s="13"/>
      <c r="B35" s="5" t="s">
        <v>13</v>
      </c>
      <c r="C35" s="4" t="s">
        <v>14</v>
      </c>
      <c r="D35" s="2">
        <v>800</v>
      </c>
      <c r="E35" s="3" t="s">
        <v>160</v>
      </c>
      <c r="F35" s="3">
        <v>11</v>
      </c>
      <c r="G35" s="59">
        <v>50</v>
      </c>
      <c r="H35" s="59">
        <v>50</v>
      </c>
      <c r="I35" s="59">
        <v>50</v>
      </c>
    </row>
    <row r="36" spans="1:9" ht="33.75" customHeight="1">
      <c r="A36" s="13" t="s">
        <v>117</v>
      </c>
      <c r="B36" s="5" t="s">
        <v>74</v>
      </c>
      <c r="C36" s="4" t="s">
        <v>75</v>
      </c>
      <c r="D36" s="2"/>
      <c r="E36" s="46"/>
      <c r="F36" s="46"/>
      <c r="G36" s="59">
        <f>G37+G39</f>
        <v>417.51</v>
      </c>
      <c r="H36" s="59">
        <f>H37+H39</f>
        <v>417.51</v>
      </c>
      <c r="I36" s="59">
        <f>I37+I39</f>
        <v>417.51</v>
      </c>
    </row>
    <row r="37" spans="1:9" ht="48" customHeight="1">
      <c r="A37" s="1" t="s">
        <v>118</v>
      </c>
      <c r="B37" s="6" t="s">
        <v>76</v>
      </c>
      <c r="C37" s="7" t="s">
        <v>77</v>
      </c>
      <c r="D37" s="8"/>
      <c r="E37" s="46"/>
      <c r="F37" s="46"/>
      <c r="G37" s="9">
        <f>G38</f>
        <v>328.27</v>
      </c>
      <c r="H37" s="9">
        <f>H38</f>
        <v>328.27</v>
      </c>
      <c r="I37" s="9">
        <f>I38</f>
        <v>328.27</v>
      </c>
    </row>
    <row r="38" spans="1:9" ht="64.5" customHeight="1">
      <c r="A38" s="13"/>
      <c r="B38" s="5" t="s">
        <v>78</v>
      </c>
      <c r="C38" s="4" t="s">
        <v>79</v>
      </c>
      <c r="D38" s="2">
        <v>300</v>
      </c>
      <c r="E38" s="3">
        <v>10</v>
      </c>
      <c r="F38" s="3" t="s">
        <v>160</v>
      </c>
      <c r="G38" s="59">
        <v>328.27</v>
      </c>
      <c r="H38" s="59">
        <v>328.27</v>
      </c>
      <c r="I38" s="59">
        <v>328.27</v>
      </c>
    </row>
    <row r="39" spans="1:9" ht="51" customHeight="1">
      <c r="A39" s="1" t="s">
        <v>119</v>
      </c>
      <c r="B39" s="6" t="s">
        <v>80</v>
      </c>
      <c r="C39" s="7" t="s">
        <v>81</v>
      </c>
      <c r="D39" s="8"/>
      <c r="E39" s="46"/>
      <c r="F39" s="46"/>
      <c r="G39" s="9">
        <f>G40</f>
        <v>89.24</v>
      </c>
      <c r="H39" s="9">
        <f>H40</f>
        <v>89.24</v>
      </c>
      <c r="I39" s="9">
        <f>I40</f>
        <v>89.24</v>
      </c>
    </row>
    <row r="40" spans="1:9" ht="50.25" customHeight="1">
      <c r="A40" s="13"/>
      <c r="B40" s="5" t="s">
        <v>82</v>
      </c>
      <c r="C40" s="4" t="s">
        <v>83</v>
      </c>
      <c r="D40" s="2">
        <v>300</v>
      </c>
      <c r="E40" s="3">
        <v>10</v>
      </c>
      <c r="F40" s="3" t="s">
        <v>165</v>
      </c>
      <c r="G40" s="59">
        <v>89.24</v>
      </c>
      <c r="H40" s="59">
        <v>89.24</v>
      </c>
      <c r="I40" s="59">
        <v>89.24</v>
      </c>
    </row>
    <row r="41" spans="1:9" s="45" customFormat="1" ht="66.75" hidden="1" customHeight="1">
      <c r="A41" s="15"/>
      <c r="B41" s="11"/>
      <c r="C41" s="16"/>
      <c r="D41" s="17"/>
      <c r="E41" s="18"/>
      <c r="F41" s="18"/>
      <c r="G41" s="59"/>
      <c r="H41" s="59"/>
      <c r="I41" s="59"/>
    </row>
    <row r="42" spans="1:9" s="45" customFormat="1" ht="34.5" hidden="1" customHeight="1">
      <c r="A42" s="15"/>
      <c r="B42" s="14"/>
      <c r="C42" s="19"/>
      <c r="D42" s="17"/>
      <c r="E42" s="18"/>
      <c r="F42" s="18"/>
      <c r="G42" s="59"/>
      <c r="H42" s="59"/>
      <c r="I42" s="59"/>
    </row>
    <row r="43" spans="1:9" s="45" customFormat="1" ht="33" hidden="1" customHeight="1">
      <c r="A43" s="15"/>
      <c r="B43" s="11"/>
      <c r="C43" s="19"/>
      <c r="D43" s="17"/>
      <c r="E43" s="18"/>
      <c r="F43" s="18"/>
      <c r="G43" s="59"/>
      <c r="H43" s="59"/>
      <c r="I43" s="59"/>
    </row>
    <row r="44" spans="1:9" s="45" customFormat="1" ht="100.5" customHeight="1">
      <c r="A44" s="15"/>
      <c r="B44" s="49" t="s">
        <v>211</v>
      </c>
      <c r="C44" s="22" t="s">
        <v>212</v>
      </c>
      <c r="D44" s="17"/>
      <c r="E44" s="18" t="s">
        <v>162</v>
      </c>
      <c r="F44" s="18" t="s">
        <v>164</v>
      </c>
      <c r="G44" s="59">
        <f>G46</f>
        <v>230</v>
      </c>
      <c r="H44" s="59">
        <f t="shared" ref="H44:I44" si="5">H46</f>
        <v>670</v>
      </c>
      <c r="I44" s="59">
        <f t="shared" si="5"/>
        <v>720</v>
      </c>
    </row>
    <row r="45" spans="1:9" s="45" customFormat="1" ht="61.5" customHeight="1">
      <c r="A45" s="15" t="s">
        <v>203</v>
      </c>
      <c r="B45" s="33" t="s">
        <v>213</v>
      </c>
      <c r="C45" s="54" t="s">
        <v>201</v>
      </c>
      <c r="D45" s="55"/>
      <c r="E45" s="56" t="s">
        <v>162</v>
      </c>
      <c r="F45" s="56" t="s">
        <v>164</v>
      </c>
      <c r="G45" s="62">
        <f>G46</f>
        <v>230</v>
      </c>
      <c r="H45" s="62">
        <f>H46</f>
        <v>670</v>
      </c>
      <c r="I45" s="62">
        <f>I46</f>
        <v>720</v>
      </c>
    </row>
    <row r="46" spans="1:9" s="45" customFormat="1" ht="63.75" customHeight="1">
      <c r="A46" s="20" t="s">
        <v>204</v>
      </c>
      <c r="B46" s="49" t="s">
        <v>214</v>
      </c>
      <c r="C46" s="53" t="s">
        <v>202</v>
      </c>
      <c r="D46" s="17">
        <v>200</v>
      </c>
      <c r="E46" s="18" t="s">
        <v>162</v>
      </c>
      <c r="F46" s="18" t="s">
        <v>164</v>
      </c>
      <c r="G46" s="61">
        <v>230</v>
      </c>
      <c r="H46" s="61">
        <v>670</v>
      </c>
      <c r="I46" s="61">
        <v>720</v>
      </c>
    </row>
    <row r="47" spans="1:9" ht="109.5" customHeight="1">
      <c r="A47" s="13" t="s">
        <v>145</v>
      </c>
      <c r="B47" s="5" t="s">
        <v>226</v>
      </c>
      <c r="C47" s="4" t="s">
        <v>144</v>
      </c>
      <c r="D47" s="47"/>
      <c r="E47" s="46"/>
      <c r="F47" s="46"/>
      <c r="G47" s="59">
        <f>G48+G51</f>
        <v>7896.07</v>
      </c>
      <c r="H47" s="59">
        <f>H48+H51</f>
        <v>18679.400000000001</v>
      </c>
      <c r="I47" s="59">
        <f>I48+I51</f>
        <v>725.25</v>
      </c>
    </row>
    <row r="48" spans="1:9" ht="36" customHeight="1">
      <c r="A48" s="13" t="s">
        <v>120</v>
      </c>
      <c r="B48" s="5" t="s">
        <v>43</v>
      </c>
      <c r="C48" s="4" t="s">
        <v>44</v>
      </c>
      <c r="D48" s="47"/>
      <c r="E48" s="46"/>
      <c r="F48" s="46"/>
      <c r="G48" s="59">
        <f t="shared" ref="G48:I49" si="6">G49</f>
        <v>17.2</v>
      </c>
      <c r="H48" s="59">
        <f t="shared" si="6"/>
        <v>17.2</v>
      </c>
      <c r="I48" s="59">
        <f t="shared" si="6"/>
        <v>17.2</v>
      </c>
    </row>
    <row r="49" spans="1:9" ht="35.25" customHeight="1">
      <c r="A49" s="1" t="s">
        <v>93</v>
      </c>
      <c r="B49" s="6" t="s">
        <v>45</v>
      </c>
      <c r="C49" s="7" t="s">
        <v>46</v>
      </c>
      <c r="D49" s="47"/>
      <c r="E49" s="46"/>
      <c r="F49" s="46"/>
      <c r="G49" s="9">
        <f t="shared" si="6"/>
        <v>17.2</v>
      </c>
      <c r="H49" s="9">
        <f t="shared" si="6"/>
        <v>17.2</v>
      </c>
      <c r="I49" s="9">
        <f t="shared" si="6"/>
        <v>17.2</v>
      </c>
    </row>
    <row r="50" spans="1:9" ht="30.75" customHeight="1">
      <c r="A50" s="44"/>
      <c r="B50" s="5" t="s">
        <v>176</v>
      </c>
      <c r="C50" s="4" t="s">
        <v>47</v>
      </c>
      <c r="D50" s="2">
        <v>500</v>
      </c>
      <c r="E50" s="3" t="s">
        <v>161</v>
      </c>
      <c r="F50" s="3">
        <v>12</v>
      </c>
      <c r="G50" s="59">
        <v>17.2</v>
      </c>
      <c r="H50" s="59">
        <v>17.2</v>
      </c>
      <c r="I50" s="59">
        <v>17.2</v>
      </c>
    </row>
    <row r="51" spans="1:9" ht="113.25" customHeight="1">
      <c r="A51" s="13" t="s">
        <v>94</v>
      </c>
      <c r="B51" s="5" t="s">
        <v>168</v>
      </c>
      <c r="C51" s="4" t="s">
        <v>48</v>
      </c>
      <c r="D51" s="47"/>
      <c r="E51" s="46"/>
      <c r="F51" s="46"/>
      <c r="G51" s="59">
        <f>G52+G55+G60+G62</f>
        <v>7878.87</v>
      </c>
      <c r="H51" s="59">
        <f>H52+H55+H60+H62</f>
        <v>18662.2</v>
      </c>
      <c r="I51" s="59">
        <f>I52+I55+I60+I62</f>
        <v>708.05</v>
      </c>
    </row>
    <row r="52" spans="1:9" ht="32.25" customHeight="1">
      <c r="A52" s="1" t="s">
        <v>121</v>
      </c>
      <c r="B52" s="6" t="s">
        <v>49</v>
      </c>
      <c r="C52" s="8" t="s">
        <v>50</v>
      </c>
      <c r="D52" s="47"/>
      <c r="E52" s="46"/>
      <c r="F52" s="46"/>
      <c r="G52" s="9">
        <f>G53+G54</f>
        <v>142.13999999999999</v>
      </c>
      <c r="H52" s="9">
        <f>H53+H54</f>
        <v>1245.7</v>
      </c>
      <c r="I52" s="9">
        <f>I53+I54</f>
        <v>348.05</v>
      </c>
    </row>
    <row r="53" spans="1:9" ht="78" customHeight="1">
      <c r="A53" s="13"/>
      <c r="B53" s="5" t="s">
        <v>95</v>
      </c>
      <c r="C53" s="4" t="s">
        <v>51</v>
      </c>
      <c r="D53" s="2">
        <v>200</v>
      </c>
      <c r="E53" s="3" t="s">
        <v>162</v>
      </c>
      <c r="F53" s="3" t="s">
        <v>160</v>
      </c>
      <c r="G53" s="59">
        <v>142.13999999999999</v>
      </c>
      <c r="H53" s="59">
        <f>1246.2-0.5</f>
        <v>1245.7</v>
      </c>
      <c r="I53" s="59">
        <v>348.05</v>
      </c>
    </row>
    <row r="54" spans="1:9" ht="126" hidden="1" customHeight="1">
      <c r="A54" s="13"/>
      <c r="B54" s="12"/>
      <c r="C54" s="29"/>
      <c r="D54" s="2"/>
      <c r="E54" s="3"/>
      <c r="F54" s="3"/>
      <c r="G54" s="60"/>
      <c r="H54" s="60"/>
      <c r="I54" s="60"/>
    </row>
    <row r="55" spans="1:9" ht="48" customHeight="1">
      <c r="A55" s="1" t="s">
        <v>122</v>
      </c>
      <c r="B55" s="31" t="s">
        <v>52</v>
      </c>
      <c r="C55" s="30" t="s">
        <v>53</v>
      </c>
      <c r="D55" s="2"/>
      <c r="E55" s="3" t="s">
        <v>162</v>
      </c>
      <c r="F55" s="3" t="s">
        <v>160</v>
      </c>
      <c r="G55" s="60">
        <f>G56+G57</f>
        <v>151.13999999999999</v>
      </c>
      <c r="H55" s="60">
        <f t="shared" ref="H55:I55" si="7">H56+H57</f>
        <v>17416.5</v>
      </c>
      <c r="I55" s="60">
        <f t="shared" si="7"/>
        <v>360</v>
      </c>
    </row>
    <row r="56" spans="1:9" ht="33.75" customHeight="1">
      <c r="A56" s="13"/>
      <c r="B56" s="12" t="s">
        <v>179</v>
      </c>
      <c r="C56" s="29" t="s">
        <v>199</v>
      </c>
      <c r="D56" s="2">
        <v>200</v>
      </c>
      <c r="E56" s="3" t="s">
        <v>162</v>
      </c>
      <c r="F56" s="3" t="s">
        <v>160</v>
      </c>
      <c r="G56" s="60">
        <v>0</v>
      </c>
      <c r="H56" s="60">
        <f>17056+0.5</f>
        <v>17056.5</v>
      </c>
      <c r="I56" s="60">
        <v>0</v>
      </c>
    </row>
    <row r="57" spans="1:9" ht="63" customHeight="1">
      <c r="A57" s="13"/>
      <c r="B57" s="12" t="s">
        <v>54</v>
      </c>
      <c r="C57" s="29" t="s">
        <v>55</v>
      </c>
      <c r="D57" s="2">
        <v>200</v>
      </c>
      <c r="E57" s="3" t="s">
        <v>162</v>
      </c>
      <c r="F57" s="3" t="s">
        <v>160</v>
      </c>
      <c r="G57" s="60">
        <v>151.13999999999999</v>
      </c>
      <c r="H57" s="60">
        <v>360</v>
      </c>
      <c r="I57" s="60">
        <v>360</v>
      </c>
    </row>
    <row r="58" spans="1:9" ht="33.75" hidden="1" customHeight="1" thickBot="1">
      <c r="A58" s="1" t="s">
        <v>96</v>
      </c>
      <c r="B58" s="6" t="s">
        <v>61</v>
      </c>
      <c r="C58" s="7" t="s">
        <v>62</v>
      </c>
      <c r="D58" s="47"/>
      <c r="E58" s="46"/>
      <c r="F58" s="46"/>
      <c r="G58" s="9">
        <v>0</v>
      </c>
      <c r="H58" s="9">
        <v>0</v>
      </c>
      <c r="I58" s="9">
        <v>0</v>
      </c>
    </row>
    <row r="59" spans="1:9" ht="32.25" hidden="1" customHeight="1" thickBot="1">
      <c r="A59" s="13"/>
      <c r="B59" s="5" t="s">
        <v>63</v>
      </c>
      <c r="C59" s="4" t="s">
        <v>64</v>
      </c>
      <c r="D59" s="2">
        <v>200</v>
      </c>
      <c r="E59" s="3">
        <v>5</v>
      </c>
      <c r="F59" s="3">
        <v>3</v>
      </c>
      <c r="G59" s="59">
        <v>0</v>
      </c>
      <c r="H59" s="59">
        <v>0</v>
      </c>
      <c r="I59" s="59">
        <v>0</v>
      </c>
    </row>
    <row r="60" spans="1:9" ht="141.75" customHeight="1">
      <c r="A60" s="13"/>
      <c r="B60" s="6" t="s">
        <v>215</v>
      </c>
      <c r="C60" s="30" t="s">
        <v>218</v>
      </c>
      <c r="D60" s="2"/>
      <c r="E60" s="3"/>
      <c r="F60" s="3"/>
      <c r="G60" s="59">
        <f>G61</f>
        <v>925.19</v>
      </c>
      <c r="H60" s="59">
        <f t="shared" ref="H60:I60" si="8">H61</f>
        <v>0</v>
      </c>
      <c r="I60" s="59">
        <f t="shared" si="8"/>
        <v>0</v>
      </c>
    </row>
    <row r="61" spans="1:9" ht="63" customHeight="1">
      <c r="A61" s="13"/>
      <c r="B61" s="5" t="s">
        <v>216</v>
      </c>
      <c r="C61" s="29" t="s">
        <v>219</v>
      </c>
      <c r="D61" s="2">
        <v>400</v>
      </c>
      <c r="E61" s="3"/>
      <c r="F61" s="3"/>
      <c r="G61" s="59">
        <v>925.19</v>
      </c>
      <c r="H61" s="59">
        <v>0</v>
      </c>
      <c r="I61" s="59">
        <v>0</v>
      </c>
    </row>
    <row r="62" spans="1:9" ht="65.25" customHeight="1">
      <c r="A62" s="13"/>
      <c r="B62" s="6" t="s">
        <v>217</v>
      </c>
      <c r="C62" s="30" t="s">
        <v>220</v>
      </c>
      <c r="D62" s="2"/>
      <c r="E62" s="3"/>
      <c r="F62" s="3"/>
      <c r="G62" s="59">
        <f>G63</f>
        <v>6660.4</v>
      </c>
      <c r="H62" s="59">
        <f t="shared" ref="H62:I62" si="9">H63</f>
        <v>0</v>
      </c>
      <c r="I62" s="59">
        <f t="shared" si="9"/>
        <v>0</v>
      </c>
    </row>
    <row r="63" spans="1:9" ht="39" customHeight="1">
      <c r="A63" s="13"/>
      <c r="B63" s="5" t="s">
        <v>179</v>
      </c>
      <c r="C63" s="29" t="s">
        <v>221</v>
      </c>
      <c r="D63" s="2">
        <v>400</v>
      </c>
      <c r="E63" s="3"/>
      <c r="F63" s="3"/>
      <c r="G63" s="59">
        <v>6660.4</v>
      </c>
      <c r="H63" s="59">
        <v>0</v>
      </c>
      <c r="I63" s="59">
        <v>0</v>
      </c>
    </row>
    <row r="64" spans="1:9" ht="96" customHeight="1">
      <c r="A64" s="13" t="s">
        <v>97</v>
      </c>
      <c r="B64" s="5" t="s">
        <v>177</v>
      </c>
      <c r="C64" s="4" t="s">
        <v>21</v>
      </c>
      <c r="D64" s="47"/>
      <c r="E64" s="46"/>
      <c r="F64" s="46"/>
      <c r="G64" s="59">
        <f>G65</f>
        <v>535</v>
      </c>
      <c r="H64" s="59">
        <f t="shared" ref="H64:I64" si="10">H65</f>
        <v>35</v>
      </c>
      <c r="I64" s="59">
        <f t="shared" si="10"/>
        <v>35</v>
      </c>
    </row>
    <row r="65" spans="1:9" ht="63" customHeight="1">
      <c r="A65" s="13" t="s">
        <v>98</v>
      </c>
      <c r="B65" s="5" t="s">
        <v>56</v>
      </c>
      <c r="C65" s="4" t="s">
        <v>57</v>
      </c>
      <c r="D65" s="47"/>
      <c r="E65" s="46"/>
      <c r="F65" s="46"/>
      <c r="G65" s="59">
        <f>G66+G68</f>
        <v>535</v>
      </c>
      <c r="H65" s="59">
        <f t="shared" ref="H65:I65" si="11">H66+H68</f>
        <v>35</v>
      </c>
      <c r="I65" s="59">
        <f t="shared" si="11"/>
        <v>35</v>
      </c>
    </row>
    <row r="66" spans="1:9" ht="48.75" customHeight="1">
      <c r="A66" s="1" t="s">
        <v>99</v>
      </c>
      <c r="B66" s="6" t="s">
        <v>58</v>
      </c>
      <c r="C66" s="7" t="s">
        <v>59</v>
      </c>
      <c r="D66" s="47"/>
      <c r="E66" s="46"/>
      <c r="F66" s="46"/>
      <c r="G66" s="9">
        <f>+G67</f>
        <v>35</v>
      </c>
      <c r="H66" s="9">
        <f t="shared" ref="H66:I66" si="12">+H67</f>
        <v>35</v>
      </c>
      <c r="I66" s="9">
        <f t="shared" si="12"/>
        <v>35</v>
      </c>
    </row>
    <row r="67" spans="1:9" ht="81" customHeight="1">
      <c r="A67" s="1"/>
      <c r="B67" s="68" t="s">
        <v>231</v>
      </c>
      <c r="C67" s="16" t="s">
        <v>229</v>
      </c>
      <c r="D67" s="2">
        <v>500</v>
      </c>
      <c r="E67" s="3" t="s">
        <v>162</v>
      </c>
      <c r="F67" s="3" t="s">
        <v>230</v>
      </c>
      <c r="G67" s="59">
        <v>35</v>
      </c>
      <c r="H67" s="59">
        <v>35</v>
      </c>
      <c r="I67" s="59">
        <v>35</v>
      </c>
    </row>
    <row r="68" spans="1:9" s="45" customFormat="1" ht="68.25" customHeight="1">
      <c r="A68" s="20"/>
      <c r="B68" s="31" t="s">
        <v>232</v>
      </c>
      <c r="C68" s="53" t="s">
        <v>234</v>
      </c>
      <c r="D68" s="17"/>
      <c r="E68" s="3" t="s">
        <v>162</v>
      </c>
      <c r="F68" s="3" t="s">
        <v>230</v>
      </c>
      <c r="G68" s="59">
        <f>G69</f>
        <v>500</v>
      </c>
      <c r="H68" s="59">
        <f t="shared" ref="H68:I68" si="13">H69</f>
        <v>0</v>
      </c>
      <c r="I68" s="59">
        <f t="shared" si="13"/>
        <v>0</v>
      </c>
    </row>
    <row r="69" spans="1:9" s="45" customFormat="1" ht="33.75" customHeight="1">
      <c r="A69" s="20"/>
      <c r="B69" s="51" t="s">
        <v>233</v>
      </c>
      <c r="C69" s="53" t="s">
        <v>235</v>
      </c>
      <c r="D69" s="17">
        <v>800</v>
      </c>
      <c r="E69" s="3" t="s">
        <v>162</v>
      </c>
      <c r="F69" s="3" t="s">
        <v>230</v>
      </c>
      <c r="G69" s="59">
        <v>500</v>
      </c>
      <c r="H69" s="59">
        <v>0</v>
      </c>
      <c r="I69" s="59">
        <v>0</v>
      </c>
    </row>
    <row r="70" spans="1:9" ht="110.25" customHeight="1">
      <c r="A70" s="13">
        <v>4</v>
      </c>
      <c r="B70" s="5" t="s">
        <v>172</v>
      </c>
      <c r="C70" s="4" t="s">
        <v>22</v>
      </c>
      <c r="D70" s="47"/>
      <c r="E70" s="46"/>
      <c r="F70" s="46"/>
      <c r="G70" s="59">
        <f>G71+G80</f>
        <v>51234.489999999991</v>
      </c>
      <c r="H70" s="59">
        <f>H71+H80</f>
        <v>30040.300000000003</v>
      </c>
      <c r="I70" s="59">
        <f>I71+I80</f>
        <v>44813.1</v>
      </c>
    </row>
    <row r="71" spans="1:9" ht="48" customHeight="1">
      <c r="A71" s="13" t="s">
        <v>123</v>
      </c>
      <c r="B71" s="5" t="s">
        <v>180</v>
      </c>
      <c r="C71" s="4" t="s">
        <v>28</v>
      </c>
      <c r="D71" s="47"/>
      <c r="E71" s="46"/>
      <c r="F71" s="46"/>
      <c r="G71" s="59">
        <f>G72+G75</f>
        <v>49065.289999999994</v>
      </c>
      <c r="H71" s="59">
        <f>H72+H75</f>
        <v>29949.100000000002</v>
      </c>
      <c r="I71" s="59">
        <f>I72+I75</f>
        <v>44716.9</v>
      </c>
    </row>
    <row r="72" spans="1:9" ht="49.5" customHeight="1">
      <c r="A72" s="1" t="s">
        <v>100</v>
      </c>
      <c r="B72" s="6" t="s">
        <v>29</v>
      </c>
      <c r="C72" s="7" t="s">
        <v>30</v>
      </c>
      <c r="D72" s="47"/>
      <c r="E72" s="46"/>
      <c r="F72" s="46"/>
      <c r="G72" s="9">
        <f>G73+G74</f>
        <v>43403.81</v>
      </c>
      <c r="H72" s="9">
        <f>H73+H74</f>
        <v>24692.620000000003</v>
      </c>
      <c r="I72" s="9">
        <f>I73+I74</f>
        <v>39831.15</v>
      </c>
    </row>
    <row r="73" spans="1:9" ht="54" customHeight="1">
      <c r="A73" s="13"/>
      <c r="B73" s="5" t="s">
        <v>192</v>
      </c>
      <c r="C73" s="4" t="s">
        <v>32</v>
      </c>
      <c r="D73" s="2">
        <v>200</v>
      </c>
      <c r="E73" s="3" t="s">
        <v>161</v>
      </c>
      <c r="F73" s="3" t="s">
        <v>166</v>
      </c>
      <c r="G73" s="59">
        <f>6122.5-800+800+2000</f>
        <v>8122.5</v>
      </c>
      <c r="H73" s="60">
        <v>7221.04</v>
      </c>
      <c r="I73" s="60">
        <v>6860</v>
      </c>
    </row>
    <row r="74" spans="1:9" ht="70.5" customHeight="1">
      <c r="A74" s="13"/>
      <c r="B74" s="5" t="s">
        <v>31</v>
      </c>
      <c r="C74" s="4" t="s">
        <v>143</v>
      </c>
      <c r="D74" s="2">
        <v>200</v>
      </c>
      <c r="E74" s="3" t="s">
        <v>161</v>
      </c>
      <c r="F74" s="3" t="s">
        <v>166</v>
      </c>
      <c r="G74" s="59">
        <v>35281.31</v>
      </c>
      <c r="H74" s="59">
        <v>17471.580000000002</v>
      </c>
      <c r="I74" s="59">
        <v>32971.15</v>
      </c>
    </row>
    <row r="75" spans="1:9" ht="39" customHeight="1">
      <c r="A75" s="1" t="s">
        <v>101</v>
      </c>
      <c r="B75" s="6" t="s">
        <v>33</v>
      </c>
      <c r="C75" s="7" t="s">
        <v>34</v>
      </c>
      <c r="D75" s="47"/>
      <c r="E75" s="46"/>
      <c r="F75" s="46"/>
      <c r="G75" s="9">
        <f>G76+G77+G78+G79</f>
        <v>5661.48</v>
      </c>
      <c r="H75" s="9">
        <f>H76+H77+H78+H79</f>
        <v>5256.48</v>
      </c>
      <c r="I75" s="9">
        <f>I76+I77+I78+I79</f>
        <v>4885.75</v>
      </c>
    </row>
    <row r="76" spans="1:9" ht="80.25" customHeight="1">
      <c r="A76" s="13"/>
      <c r="B76" s="5" t="s">
        <v>193</v>
      </c>
      <c r="C76" s="4" t="s">
        <v>66</v>
      </c>
      <c r="D76" s="2">
        <v>200</v>
      </c>
      <c r="E76" s="3" t="s">
        <v>162</v>
      </c>
      <c r="F76" s="3" t="s">
        <v>164</v>
      </c>
      <c r="G76" s="59">
        <f>1275-35</f>
        <v>1240</v>
      </c>
      <c r="H76" s="59">
        <f>2150-35</f>
        <v>2115</v>
      </c>
      <c r="I76" s="59">
        <f>2360-35</f>
        <v>2325</v>
      </c>
    </row>
    <row r="77" spans="1:9" ht="64.5" customHeight="1">
      <c r="A77" s="13"/>
      <c r="B77" s="5" t="s">
        <v>65</v>
      </c>
      <c r="C77" s="4" t="s">
        <v>155</v>
      </c>
      <c r="D77" s="2">
        <v>200</v>
      </c>
      <c r="E77" s="3" t="s">
        <v>162</v>
      </c>
      <c r="F77" s="3" t="s">
        <v>164</v>
      </c>
      <c r="G77" s="59">
        <f>641.48+1180+800</f>
        <v>2621.48</v>
      </c>
      <c r="H77" s="59">
        <v>641.48</v>
      </c>
      <c r="I77" s="59">
        <v>641.48</v>
      </c>
    </row>
    <row r="78" spans="1:9" ht="67.5" customHeight="1">
      <c r="A78" s="44"/>
      <c r="B78" s="5" t="s">
        <v>35</v>
      </c>
      <c r="C78" s="2" t="s">
        <v>36</v>
      </c>
      <c r="D78" s="2">
        <v>200</v>
      </c>
      <c r="E78" s="3" t="s">
        <v>161</v>
      </c>
      <c r="F78" s="3" t="s">
        <v>166</v>
      </c>
      <c r="G78" s="59">
        <v>1800</v>
      </c>
      <c r="H78" s="60">
        <v>2500</v>
      </c>
      <c r="I78" s="60">
        <v>1919.27</v>
      </c>
    </row>
    <row r="79" spans="1:9" ht="84" customHeight="1">
      <c r="A79" s="44"/>
      <c r="B79" s="5" t="s">
        <v>37</v>
      </c>
      <c r="C79" s="4" t="s">
        <v>38</v>
      </c>
      <c r="D79" s="2">
        <v>200</v>
      </c>
      <c r="E79" s="3" t="s">
        <v>161</v>
      </c>
      <c r="F79" s="3" t="s">
        <v>166</v>
      </c>
      <c r="G79" s="59">
        <v>0</v>
      </c>
      <c r="H79" s="59">
        <v>0</v>
      </c>
      <c r="I79" s="59">
        <v>0</v>
      </c>
    </row>
    <row r="80" spans="1:9" ht="36.75" customHeight="1">
      <c r="A80" s="13" t="s">
        <v>102</v>
      </c>
      <c r="B80" s="5" t="s">
        <v>23</v>
      </c>
      <c r="C80" s="4" t="s">
        <v>24</v>
      </c>
      <c r="D80" s="47"/>
      <c r="E80" s="46"/>
      <c r="F80" s="46"/>
      <c r="G80" s="59">
        <f>G81</f>
        <v>2169.1999999999998</v>
      </c>
      <c r="H80" s="59">
        <f>H81</f>
        <v>91.2</v>
      </c>
      <c r="I80" s="59">
        <f>I81</f>
        <v>96.2</v>
      </c>
    </row>
    <row r="81" spans="1:9" ht="82.5" customHeight="1">
      <c r="A81" s="1" t="s">
        <v>103</v>
      </c>
      <c r="B81" s="6" t="s">
        <v>25</v>
      </c>
      <c r="C81" s="7" t="s">
        <v>26</v>
      </c>
      <c r="D81" s="47"/>
      <c r="E81" s="46"/>
      <c r="F81" s="46"/>
      <c r="G81" s="9">
        <f>G82+G83</f>
        <v>2169.1999999999998</v>
      </c>
      <c r="H81" s="9">
        <f t="shared" ref="H81:I81" si="14">H82+H83</f>
        <v>91.2</v>
      </c>
      <c r="I81" s="9">
        <f t="shared" si="14"/>
        <v>96.2</v>
      </c>
    </row>
    <row r="82" spans="1:9" ht="97.5" customHeight="1">
      <c r="A82" s="1"/>
      <c r="B82" s="11" t="s">
        <v>181</v>
      </c>
      <c r="C82" s="4" t="s">
        <v>27</v>
      </c>
      <c r="D82" s="2">
        <v>200</v>
      </c>
      <c r="E82" s="3" t="s">
        <v>161</v>
      </c>
      <c r="F82" s="3" t="s">
        <v>163</v>
      </c>
      <c r="G82" s="59">
        <v>50</v>
      </c>
      <c r="H82" s="59">
        <v>91.2</v>
      </c>
      <c r="I82" s="59">
        <v>96.2</v>
      </c>
    </row>
    <row r="83" spans="1:9" ht="97.5" customHeight="1">
      <c r="A83" s="1"/>
      <c r="B83" s="27" t="s">
        <v>222</v>
      </c>
      <c r="C83" s="29" t="s">
        <v>223</v>
      </c>
      <c r="D83" s="2">
        <v>200</v>
      </c>
      <c r="E83" s="3" t="s">
        <v>161</v>
      </c>
      <c r="F83" s="3" t="s">
        <v>163</v>
      </c>
      <c r="G83" s="59">
        <v>2119.1999999999998</v>
      </c>
      <c r="H83" s="59">
        <v>0</v>
      </c>
      <c r="I83" s="59">
        <v>0</v>
      </c>
    </row>
    <row r="84" spans="1:9" ht="80.25" customHeight="1">
      <c r="A84" s="13" t="s">
        <v>104</v>
      </c>
      <c r="B84" s="5" t="s">
        <v>173</v>
      </c>
      <c r="C84" s="4" t="s">
        <v>67</v>
      </c>
      <c r="D84" s="47"/>
      <c r="E84" s="46"/>
      <c r="F84" s="46"/>
      <c r="G84" s="59">
        <f>G85</f>
        <v>14063.68</v>
      </c>
      <c r="H84" s="59">
        <f t="shared" ref="H84:I84" si="15">H85</f>
        <v>14063.68</v>
      </c>
      <c r="I84" s="59">
        <f t="shared" si="15"/>
        <v>14063.68</v>
      </c>
    </row>
    <row r="85" spans="1:9" ht="50.25" customHeight="1">
      <c r="A85" s="13" t="s">
        <v>124</v>
      </c>
      <c r="B85" s="5" t="s">
        <v>182</v>
      </c>
      <c r="C85" s="4" t="s">
        <v>68</v>
      </c>
      <c r="D85" s="47"/>
      <c r="E85" s="46"/>
      <c r="F85" s="46"/>
      <c r="G85" s="59">
        <f>G86+G88</f>
        <v>14063.68</v>
      </c>
      <c r="H85" s="59">
        <f t="shared" ref="H85:I85" si="16">H86+H88</f>
        <v>14063.68</v>
      </c>
      <c r="I85" s="59">
        <f t="shared" si="16"/>
        <v>14063.68</v>
      </c>
    </row>
    <row r="86" spans="1:9" ht="51.75" customHeight="1">
      <c r="A86" s="1" t="s">
        <v>105</v>
      </c>
      <c r="B86" s="6" t="s">
        <v>183</v>
      </c>
      <c r="C86" s="7" t="s">
        <v>69</v>
      </c>
      <c r="D86" s="47"/>
      <c r="E86" s="46"/>
      <c r="F86" s="46"/>
      <c r="G86" s="9">
        <f>G87</f>
        <v>8524.7800000000007</v>
      </c>
      <c r="H86" s="9">
        <f t="shared" ref="H86:I86" si="17">H87</f>
        <v>8524.7800000000007</v>
      </c>
      <c r="I86" s="9">
        <f t="shared" si="17"/>
        <v>8524.7800000000007</v>
      </c>
    </row>
    <row r="87" spans="1:9" ht="144.75" customHeight="1">
      <c r="A87" s="44"/>
      <c r="B87" s="5" t="s">
        <v>106</v>
      </c>
      <c r="C87" s="2" t="s">
        <v>70</v>
      </c>
      <c r="D87" s="2">
        <v>500</v>
      </c>
      <c r="E87" s="3" t="s">
        <v>163</v>
      </c>
      <c r="F87" s="3" t="s">
        <v>160</v>
      </c>
      <c r="G87" s="59">
        <v>8524.7800000000007</v>
      </c>
      <c r="H87" s="59">
        <v>8524.7800000000007</v>
      </c>
      <c r="I87" s="59">
        <v>8524.7800000000007</v>
      </c>
    </row>
    <row r="88" spans="1:9" ht="48.75" customHeight="1">
      <c r="A88" s="1" t="s">
        <v>125</v>
      </c>
      <c r="B88" s="6" t="s">
        <v>184</v>
      </c>
      <c r="C88" s="7" t="s">
        <v>71</v>
      </c>
      <c r="D88" s="47"/>
      <c r="E88" s="46"/>
      <c r="F88" s="46"/>
      <c r="G88" s="9">
        <f>G89+G92+G93+G94+G95</f>
        <v>5538.9</v>
      </c>
      <c r="H88" s="9">
        <f>H90+H91+H92</f>
        <v>5538.9</v>
      </c>
      <c r="I88" s="9">
        <f>I90+I91+I92</f>
        <v>5538.9</v>
      </c>
    </row>
    <row r="89" spans="1:9" ht="96" hidden="1" customHeight="1">
      <c r="A89" s="13"/>
      <c r="B89" s="5"/>
      <c r="C89" s="4"/>
      <c r="D89" s="2"/>
      <c r="E89" s="3"/>
      <c r="F89" s="3"/>
      <c r="G89" s="59"/>
      <c r="H89" s="59"/>
      <c r="I89" s="59"/>
    </row>
    <row r="90" spans="1:9" ht="146.25" customHeight="1">
      <c r="A90" s="13"/>
      <c r="B90" s="12" t="s">
        <v>227</v>
      </c>
      <c r="C90" s="4" t="s">
        <v>72</v>
      </c>
      <c r="D90" s="2">
        <v>100</v>
      </c>
      <c r="E90" s="3" t="s">
        <v>163</v>
      </c>
      <c r="F90" s="3" t="s">
        <v>160</v>
      </c>
      <c r="G90" s="59">
        <v>0</v>
      </c>
      <c r="H90" s="59">
        <v>5271.5</v>
      </c>
      <c r="I90" s="59">
        <v>5271.5</v>
      </c>
    </row>
    <row r="91" spans="1:9" ht="81.75" customHeight="1">
      <c r="A91" s="13"/>
      <c r="B91" s="12" t="s">
        <v>228</v>
      </c>
      <c r="C91" s="4" t="s">
        <v>72</v>
      </c>
      <c r="D91" s="2">
        <v>200</v>
      </c>
      <c r="E91" s="3" t="s">
        <v>163</v>
      </c>
      <c r="F91" s="3" t="s">
        <v>160</v>
      </c>
      <c r="G91" s="59">
        <v>0</v>
      </c>
      <c r="H91" s="59">
        <v>267.39999999999998</v>
      </c>
      <c r="I91" s="59">
        <v>267.39999999999998</v>
      </c>
    </row>
    <row r="92" spans="1:9" ht="76.5" customHeight="1">
      <c r="A92" s="13"/>
      <c r="B92" s="5" t="s">
        <v>169</v>
      </c>
      <c r="C92" s="4" t="s">
        <v>72</v>
      </c>
      <c r="D92" s="2">
        <v>500</v>
      </c>
      <c r="E92" s="3" t="s">
        <v>163</v>
      </c>
      <c r="F92" s="3" t="s">
        <v>160</v>
      </c>
      <c r="G92" s="59">
        <v>5538.9</v>
      </c>
      <c r="H92" s="59">
        <v>0</v>
      </c>
      <c r="I92" s="59">
        <v>0</v>
      </c>
    </row>
    <row r="93" spans="1:9" ht="46.5" hidden="1" customHeight="1">
      <c r="A93" s="13"/>
      <c r="B93" s="5"/>
      <c r="C93" s="4"/>
      <c r="D93" s="2"/>
      <c r="E93" s="3"/>
      <c r="F93" s="3"/>
      <c r="G93" s="59"/>
      <c r="H93" s="59"/>
      <c r="I93" s="59"/>
    </row>
    <row r="94" spans="1:9" ht="48.75" hidden="1" customHeight="1" thickBot="1">
      <c r="A94" s="15"/>
      <c r="B94" s="11" t="s">
        <v>73</v>
      </c>
      <c r="C94" s="16" t="s">
        <v>146</v>
      </c>
      <c r="D94" s="17">
        <v>200</v>
      </c>
      <c r="E94" s="18">
        <v>8</v>
      </c>
      <c r="F94" s="18">
        <v>1</v>
      </c>
      <c r="G94" s="59">
        <v>0</v>
      </c>
      <c r="H94" s="59">
        <v>0</v>
      </c>
      <c r="I94" s="59">
        <v>0</v>
      </c>
    </row>
    <row r="95" spans="1:9" ht="0.75" hidden="1" customHeight="1" thickBot="1">
      <c r="A95" s="15"/>
      <c r="B95" s="11" t="s">
        <v>73</v>
      </c>
      <c r="C95" s="16" t="s">
        <v>146</v>
      </c>
      <c r="D95" s="17">
        <v>500</v>
      </c>
      <c r="E95" s="18">
        <v>8</v>
      </c>
      <c r="F95" s="18">
        <v>1</v>
      </c>
      <c r="G95" s="59">
        <v>0</v>
      </c>
      <c r="H95" s="59">
        <v>0</v>
      </c>
      <c r="I95" s="59">
        <v>0</v>
      </c>
    </row>
    <row r="96" spans="1:9" ht="129" customHeight="1">
      <c r="A96" s="48">
        <v>6</v>
      </c>
      <c r="B96" s="11" t="s">
        <v>174</v>
      </c>
      <c r="C96" s="19" t="s">
        <v>153</v>
      </c>
      <c r="D96" s="49"/>
      <c r="E96" s="23"/>
      <c r="F96" s="23"/>
      <c r="G96" s="9">
        <f>G97</f>
        <v>15560.3</v>
      </c>
      <c r="H96" s="9">
        <f>H97</f>
        <v>7500</v>
      </c>
      <c r="I96" s="9">
        <f>I97</f>
        <v>7500</v>
      </c>
    </row>
    <row r="97" spans="1:9" ht="117.75" customHeight="1">
      <c r="A97" s="20" t="s">
        <v>142</v>
      </c>
      <c r="B97" s="14" t="s">
        <v>141</v>
      </c>
      <c r="C97" s="19" t="s">
        <v>187</v>
      </c>
      <c r="D97" s="49"/>
      <c r="E97" s="23"/>
      <c r="F97" s="23"/>
      <c r="G97" s="9">
        <f t="shared" ref="G97:I97" si="18">G98</f>
        <v>15560.3</v>
      </c>
      <c r="H97" s="9">
        <f t="shared" si="18"/>
        <v>7500</v>
      </c>
      <c r="I97" s="9">
        <f t="shared" si="18"/>
        <v>7500</v>
      </c>
    </row>
    <row r="98" spans="1:9" ht="48.75" customHeight="1">
      <c r="A98" s="48"/>
      <c r="B98" s="21" t="s">
        <v>170</v>
      </c>
      <c r="C98" s="22" t="s">
        <v>188</v>
      </c>
      <c r="D98" s="17">
        <v>200</v>
      </c>
      <c r="E98" s="23" t="s">
        <v>162</v>
      </c>
      <c r="F98" s="23" t="s">
        <v>164</v>
      </c>
      <c r="G98" s="59">
        <v>15560.3</v>
      </c>
      <c r="H98" s="59">
        <v>7500</v>
      </c>
      <c r="I98" s="59">
        <v>7500</v>
      </c>
    </row>
    <row r="99" spans="1:9" ht="112.5" customHeight="1">
      <c r="A99" s="48">
        <v>7</v>
      </c>
      <c r="B99" s="11" t="s">
        <v>205</v>
      </c>
      <c r="C99" s="19" t="s">
        <v>190</v>
      </c>
      <c r="D99" s="49"/>
      <c r="E99" s="23"/>
      <c r="F99" s="23"/>
      <c r="G99" s="9">
        <f>G100</f>
        <v>1200</v>
      </c>
      <c r="H99" s="9">
        <f>H100</f>
        <v>0</v>
      </c>
      <c r="I99" s="9">
        <f>I100</f>
        <v>0</v>
      </c>
    </row>
    <row r="100" spans="1:9" ht="67.5" customHeight="1">
      <c r="A100" s="20" t="s">
        <v>156</v>
      </c>
      <c r="B100" s="14" t="s">
        <v>206</v>
      </c>
      <c r="C100" s="24" t="s">
        <v>185</v>
      </c>
      <c r="D100" s="49"/>
      <c r="E100" s="23"/>
      <c r="F100" s="23"/>
      <c r="G100" s="9">
        <f>G101</f>
        <v>1200</v>
      </c>
      <c r="H100" s="9">
        <f t="shared" ref="H100:I100" si="19">H101</f>
        <v>0</v>
      </c>
      <c r="I100" s="9">
        <f t="shared" si="19"/>
        <v>0</v>
      </c>
    </row>
    <row r="101" spans="1:9" ht="96.75" customHeight="1">
      <c r="A101" s="50"/>
      <c r="B101" s="11" t="s">
        <v>157</v>
      </c>
      <c r="C101" s="17" t="s">
        <v>186</v>
      </c>
      <c r="D101" s="17">
        <v>200</v>
      </c>
      <c r="E101" s="18" t="s">
        <v>162</v>
      </c>
      <c r="F101" s="18" t="s">
        <v>164</v>
      </c>
      <c r="G101" s="59">
        <v>1200</v>
      </c>
      <c r="H101" s="59">
        <v>0</v>
      </c>
      <c r="I101" s="59">
        <v>0</v>
      </c>
    </row>
    <row r="102" spans="1:9" ht="0.75" hidden="1" customHeight="1" thickBot="1">
      <c r="A102" s="50"/>
      <c r="B102" s="11" t="s">
        <v>147</v>
      </c>
      <c r="C102" s="17" t="s">
        <v>154</v>
      </c>
      <c r="D102" s="17">
        <v>200</v>
      </c>
      <c r="E102" s="18">
        <v>5</v>
      </c>
      <c r="F102" s="18">
        <v>3</v>
      </c>
      <c r="G102" s="59">
        <v>0</v>
      </c>
      <c r="H102" s="59">
        <v>0</v>
      </c>
      <c r="I102" s="59">
        <v>0</v>
      </c>
    </row>
    <row r="103" spans="1:9" ht="80.25" customHeight="1">
      <c r="A103" s="15" t="s">
        <v>158</v>
      </c>
      <c r="B103" s="11" t="s">
        <v>175</v>
      </c>
      <c r="C103" s="16" t="s">
        <v>149</v>
      </c>
      <c r="D103" s="49"/>
      <c r="E103" s="23"/>
      <c r="F103" s="23"/>
      <c r="G103" s="59">
        <f t="shared" ref="G103:I104" si="20">G104</f>
        <v>110</v>
      </c>
      <c r="H103" s="59">
        <f t="shared" si="20"/>
        <v>117</v>
      </c>
      <c r="I103" s="59">
        <f t="shared" si="20"/>
        <v>120</v>
      </c>
    </row>
    <row r="104" spans="1:9" ht="80.25" customHeight="1">
      <c r="A104" s="20" t="s">
        <v>159</v>
      </c>
      <c r="B104" s="14" t="s">
        <v>148</v>
      </c>
      <c r="C104" s="19" t="s">
        <v>151</v>
      </c>
      <c r="D104" s="49"/>
      <c r="E104" s="23"/>
      <c r="F104" s="23"/>
      <c r="G104" s="9">
        <f t="shared" si="20"/>
        <v>110</v>
      </c>
      <c r="H104" s="9">
        <f t="shared" si="20"/>
        <v>117</v>
      </c>
      <c r="I104" s="9">
        <f t="shared" si="20"/>
        <v>120</v>
      </c>
    </row>
    <row r="105" spans="1:9" ht="80.25" customHeight="1">
      <c r="A105" s="15"/>
      <c r="B105" s="11" t="s">
        <v>150</v>
      </c>
      <c r="C105" s="16" t="s">
        <v>152</v>
      </c>
      <c r="D105" s="17">
        <v>200</v>
      </c>
      <c r="E105" s="18" t="s">
        <v>164</v>
      </c>
      <c r="F105" s="18" t="s">
        <v>200</v>
      </c>
      <c r="G105" s="59">
        <v>110</v>
      </c>
      <c r="H105" s="59">
        <v>117</v>
      </c>
      <c r="I105" s="59">
        <v>120</v>
      </c>
    </row>
    <row r="106" spans="1:9" ht="31.5">
      <c r="A106" s="48"/>
      <c r="B106" s="79" t="s">
        <v>126</v>
      </c>
      <c r="C106" s="16" t="s">
        <v>127</v>
      </c>
      <c r="D106" s="49"/>
      <c r="E106" s="23"/>
      <c r="F106" s="23"/>
      <c r="G106" s="59">
        <f>G107+G111+G117</f>
        <v>2047.6219999999998</v>
      </c>
      <c r="H106" s="59">
        <f t="shared" ref="H106:I106" si="21">H107+H111</f>
        <v>1771.27</v>
      </c>
      <c r="I106" s="59">
        <f t="shared" si="21"/>
        <v>1791.7800000000002</v>
      </c>
    </row>
    <row r="107" spans="1:9" ht="45.75" customHeight="1">
      <c r="A107" s="25"/>
      <c r="B107" s="11" t="s">
        <v>128</v>
      </c>
      <c r="C107" s="16" t="s">
        <v>129</v>
      </c>
      <c r="D107" s="49"/>
      <c r="E107" s="23"/>
      <c r="F107" s="23"/>
      <c r="G107" s="59">
        <f t="shared" ref="G107:I107" si="22">G108</f>
        <v>100</v>
      </c>
      <c r="H107" s="59">
        <f t="shared" si="22"/>
        <v>100</v>
      </c>
      <c r="I107" s="59">
        <f t="shared" si="22"/>
        <v>100</v>
      </c>
    </row>
    <row r="108" spans="1:9" ht="47.25" customHeight="1">
      <c r="A108" s="25"/>
      <c r="B108" s="11" t="s">
        <v>130</v>
      </c>
      <c r="C108" s="16" t="s">
        <v>131</v>
      </c>
      <c r="D108" s="49"/>
      <c r="E108" s="23"/>
      <c r="F108" s="23"/>
      <c r="G108" s="59">
        <f>G109+G110</f>
        <v>100</v>
      </c>
      <c r="H108" s="59">
        <f t="shared" ref="H108:I108" si="23">H109+H110</f>
        <v>100</v>
      </c>
      <c r="I108" s="59">
        <f t="shared" si="23"/>
        <v>100</v>
      </c>
    </row>
    <row r="109" spans="1:9" ht="47.25">
      <c r="A109" s="25"/>
      <c r="B109" s="11" t="s">
        <v>132</v>
      </c>
      <c r="C109" s="16" t="s">
        <v>133</v>
      </c>
      <c r="D109" s="17">
        <v>500</v>
      </c>
      <c r="E109" s="18" t="s">
        <v>160</v>
      </c>
      <c r="F109" s="18" t="s">
        <v>167</v>
      </c>
      <c r="G109" s="59">
        <v>80</v>
      </c>
      <c r="H109" s="59">
        <v>80</v>
      </c>
      <c r="I109" s="59">
        <v>80</v>
      </c>
    </row>
    <row r="110" spans="1:9" ht="63">
      <c r="A110" s="25"/>
      <c r="B110" s="66" t="s">
        <v>224</v>
      </c>
      <c r="C110" s="67" t="s">
        <v>225</v>
      </c>
      <c r="D110" s="17">
        <v>500</v>
      </c>
      <c r="E110" s="18" t="s">
        <v>160</v>
      </c>
      <c r="F110" s="18" t="s">
        <v>167</v>
      </c>
      <c r="G110" s="59">
        <v>20</v>
      </c>
      <c r="H110" s="59">
        <v>20</v>
      </c>
      <c r="I110" s="59">
        <v>20</v>
      </c>
    </row>
    <row r="111" spans="1:9" ht="78.75">
      <c r="A111" s="25"/>
      <c r="B111" s="11" t="s">
        <v>134</v>
      </c>
      <c r="C111" s="16" t="s">
        <v>135</v>
      </c>
      <c r="D111" s="49"/>
      <c r="E111" s="23"/>
      <c r="F111" s="23"/>
      <c r="G111" s="59">
        <f t="shared" ref="G111:I111" si="24">G112</f>
        <v>1652.62</v>
      </c>
      <c r="H111" s="59">
        <f t="shared" si="24"/>
        <v>1671.27</v>
      </c>
      <c r="I111" s="59">
        <f t="shared" si="24"/>
        <v>1691.7800000000002</v>
      </c>
    </row>
    <row r="112" spans="1:9" ht="31.5" hidden="1">
      <c r="A112" s="25"/>
      <c r="B112" s="11" t="s">
        <v>136</v>
      </c>
      <c r="C112" s="16" t="s">
        <v>137</v>
      </c>
      <c r="D112" s="49"/>
      <c r="E112" s="23"/>
      <c r="F112" s="23"/>
      <c r="G112" s="59">
        <f>G114+G115+G116</f>
        <v>1652.62</v>
      </c>
      <c r="H112" s="59">
        <f>H114+H115+H116</f>
        <v>1671.27</v>
      </c>
      <c r="I112" s="59">
        <f>I114+I115+I116</f>
        <v>1691.7800000000002</v>
      </c>
    </row>
    <row r="113" spans="1:11" s="35" customFormat="1" ht="69.75" customHeight="1">
      <c r="A113" s="26"/>
      <c r="B113" s="14" t="s">
        <v>189</v>
      </c>
      <c r="C113" s="19" t="s">
        <v>137</v>
      </c>
      <c r="D113" s="33"/>
      <c r="E113" s="34" t="s">
        <v>160</v>
      </c>
      <c r="F113" s="34" t="s">
        <v>164</v>
      </c>
      <c r="G113" s="9">
        <f>G114+G115+G116</f>
        <v>1652.62</v>
      </c>
      <c r="H113" s="9">
        <f t="shared" ref="H113:I113" si="25">H114+H115+H116</f>
        <v>1671.27</v>
      </c>
      <c r="I113" s="9">
        <f t="shared" si="25"/>
        <v>1691.7800000000002</v>
      </c>
    </row>
    <row r="114" spans="1:11" ht="126" customHeight="1">
      <c r="A114" s="25"/>
      <c r="B114" s="11" t="s">
        <v>138</v>
      </c>
      <c r="C114" s="16" t="s">
        <v>139</v>
      </c>
      <c r="D114" s="17">
        <v>100</v>
      </c>
      <c r="E114" s="18" t="s">
        <v>160</v>
      </c>
      <c r="F114" s="18" t="s">
        <v>164</v>
      </c>
      <c r="G114" s="63">
        <v>1278.3699999999999</v>
      </c>
      <c r="H114" s="63">
        <v>1278.3699999999999</v>
      </c>
      <c r="I114" s="63">
        <v>1278.3800000000001</v>
      </c>
    </row>
    <row r="115" spans="1:11" ht="64.5" customHeight="1">
      <c r="A115" s="25"/>
      <c r="B115" s="11" t="s">
        <v>6</v>
      </c>
      <c r="C115" s="16" t="s">
        <v>139</v>
      </c>
      <c r="D115" s="17">
        <v>200</v>
      </c>
      <c r="E115" s="18" t="s">
        <v>160</v>
      </c>
      <c r="F115" s="18" t="s">
        <v>164</v>
      </c>
      <c r="G115" s="63">
        <v>347.75</v>
      </c>
      <c r="H115" s="64">
        <v>366.4</v>
      </c>
      <c r="I115" s="64">
        <v>386.9</v>
      </c>
    </row>
    <row r="116" spans="1:11" ht="46.5" customHeight="1">
      <c r="A116" s="25"/>
      <c r="B116" s="11" t="s">
        <v>140</v>
      </c>
      <c r="C116" s="16" t="s">
        <v>139</v>
      </c>
      <c r="D116" s="17">
        <v>800</v>
      </c>
      <c r="E116" s="18" t="s">
        <v>160</v>
      </c>
      <c r="F116" s="18" t="s">
        <v>164</v>
      </c>
      <c r="G116" s="63">
        <v>26.5</v>
      </c>
      <c r="H116" s="63">
        <v>26.5</v>
      </c>
      <c r="I116" s="63">
        <v>26.5</v>
      </c>
      <c r="J116" s="75"/>
      <c r="K116" s="75"/>
    </row>
    <row r="117" spans="1:11" ht="31.5">
      <c r="A117" s="44"/>
      <c r="B117" s="69" t="s">
        <v>236</v>
      </c>
      <c r="C117" s="70" t="s">
        <v>237</v>
      </c>
      <c r="D117" s="71"/>
      <c r="E117" s="72"/>
      <c r="F117" s="72"/>
      <c r="G117" s="73">
        <f>G118</f>
        <v>295.00200000000001</v>
      </c>
      <c r="H117" s="74"/>
      <c r="I117" s="74"/>
      <c r="J117" s="76"/>
      <c r="K117" s="77"/>
    </row>
    <row r="118" spans="1:11" ht="47.25">
      <c r="A118" s="44"/>
      <c r="B118" s="69" t="s">
        <v>238</v>
      </c>
      <c r="C118" s="70" t="s">
        <v>239</v>
      </c>
      <c r="D118" s="71"/>
      <c r="E118" s="72"/>
      <c r="F118" s="72"/>
      <c r="G118" s="73">
        <f>G119</f>
        <v>295.00200000000001</v>
      </c>
      <c r="H118" s="74"/>
      <c r="I118" s="74"/>
      <c r="J118" s="76"/>
      <c r="K118" s="77"/>
    </row>
    <row r="119" spans="1:11" ht="63">
      <c r="A119" s="44"/>
      <c r="B119" s="69" t="s">
        <v>240</v>
      </c>
      <c r="C119" s="70" t="s">
        <v>241</v>
      </c>
      <c r="D119" s="71">
        <v>800</v>
      </c>
      <c r="E119" s="72" t="s">
        <v>160</v>
      </c>
      <c r="F119" s="72" t="s">
        <v>242</v>
      </c>
      <c r="G119" s="73">
        <v>295.00200000000001</v>
      </c>
      <c r="H119" s="74"/>
      <c r="I119" s="74"/>
      <c r="J119" s="78"/>
      <c r="K119" s="77"/>
    </row>
  </sheetData>
  <mergeCells count="8">
    <mergeCell ref="C2:I2"/>
    <mergeCell ref="A4:A6"/>
    <mergeCell ref="B4:B6"/>
    <mergeCell ref="C4:C6"/>
    <mergeCell ref="D4:D6"/>
    <mergeCell ref="E4:E6"/>
    <mergeCell ref="F4:F6"/>
    <mergeCell ref="A3:I3"/>
  </mergeCells>
  <pageMargins left="0.11811023622047245" right="0.11811023622047245" top="0.19685039370078741" bottom="0.35433070866141736" header="0" footer="0"/>
  <pageSetup paperSize="9" scale="85" firstPageNumber="59" orientation="portrait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2024-06-19T06:55:32Z</dcterms:modified>
</cp:coreProperties>
</file>