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GoBack" localSheetId="0">Лист1!$A$103</definedName>
  </definedNames>
  <calcPr calcId="124519"/>
</workbook>
</file>

<file path=xl/calcChain.xml><?xml version="1.0" encoding="utf-8"?>
<calcChain xmlns="http://schemas.openxmlformats.org/spreadsheetml/2006/main">
  <c r="F123" i="1"/>
  <c r="F45"/>
  <c r="F36"/>
  <c r="F19"/>
  <c r="H119"/>
  <c r="G119"/>
  <c r="H155"/>
  <c r="H151" s="1"/>
  <c r="G155"/>
  <c r="G151" s="1"/>
  <c r="F155"/>
  <c r="H153"/>
  <c r="H152" s="1"/>
  <c r="H147" s="1"/>
  <c r="G153"/>
  <c r="G152" s="1"/>
  <c r="G147" s="1"/>
  <c r="F153"/>
  <c r="F152" s="1"/>
  <c r="F147" s="1"/>
  <c r="H149"/>
  <c r="G149"/>
  <c r="F149"/>
  <c r="H142"/>
  <c r="G142"/>
  <c r="H143"/>
  <c r="G143"/>
  <c r="G122"/>
  <c r="H148" l="1"/>
  <c r="H146" s="1"/>
  <c r="H145" s="1"/>
  <c r="G148"/>
  <c r="G146" s="1"/>
  <c r="G145" s="1"/>
  <c r="H166"/>
  <c r="H165" s="1"/>
  <c r="H164" s="1"/>
  <c r="H163" s="1"/>
  <c r="G166"/>
  <c r="G165" s="1"/>
  <c r="G164" s="1"/>
  <c r="G163" s="1"/>
  <c r="F166"/>
  <c r="F165" s="1"/>
  <c r="F164" s="1"/>
  <c r="F163" s="1"/>
  <c r="H161"/>
  <c r="H160" s="1"/>
  <c r="H159" s="1"/>
  <c r="H158" s="1"/>
  <c r="G161"/>
  <c r="G160" s="1"/>
  <c r="G159" s="1"/>
  <c r="G158" s="1"/>
  <c r="F161"/>
  <c r="F160" s="1"/>
  <c r="F159" s="1"/>
  <c r="F158" s="1"/>
  <c r="F144"/>
  <c r="H141"/>
  <c r="H139" s="1"/>
  <c r="H138" s="1"/>
  <c r="H137" s="1"/>
  <c r="G141"/>
  <c r="G139" s="1"/>
  <c r="G138" s="1"/>
  <c r="G137" s="1"/>
  <c r="F141"/>
  <c r="F139" s="1"/>
  <c r="F138" s="1"/>
  <c r="F137" s="1"/>
  <c r="H135"/>
  <c r="H134" s="1"/>
  <c r="G135"/>
  <c r="G134" s="1"/>
  <c r="F135"/>
  <c r="F134" s="1"/>
  <c r="H128"/>
  <c r="G128"/>
  <c r="F128"/>
  <c r="H123"/>
  <c r="G121"/>
  <c r="H117"/>
  <c r="G117"/>
  <c r="F117"/>
  <c r="H115"/>
  <c r="G115"/>
  <c r="F115"/>
  <c r="F114" s="1"/>
  <c r="F113" s="1"/>
  <c r="F112" s="1"/>
  <c r="H109"/>
  <c r="G109"/>
  <c r="F109"/>
  <c r="H107"/>
  <c r="G107"/>
  <c r="F107"/>
  <c r="H101"/>
  <c r="H100" s="1"/>
  <c r="H99" s="1"/>
  <c r="G101"/>
  <c r="G100" s="1"/>
  <c r="G99" s="1"/>
  <c r="F101"/>
  <c r="F100" s="1"/>
  <c r="F99" s="1"/>
  <c r="F98"/>
  <c r="F97" s="1"/>
  <c r="F96" s="1"/>
  <c r="F95" s="1"/>
  <c r="H97"/>
  <c r="H96" s="1"/>
  <c r="H95" s="1"/>
  <c r="G97"/>
  <c r="G96" s="1"/>
  <c r="G95" s="1"/>
  <c r="H91"/>
  <c r="G91"/>
  <c r="F91"/>
  <c r="H90"/>
  <c r="H88" s="1"/>
  <c r="G90"/>
  <c r="G88" s="1"/>
  <c r="F90"/>
  <c r="F88" s="1"/>
  <c r="H84"/>
  <c r="G84"/>
  <c r="F84"/>
  <c r="H77"/>
  <c r="H76" s="1"/>
  <c r="H75" s="1"/>
  <c r="G77"/>
  <c r="G76" s="1"/>
  <c r="G75" s="1"/>
  <c r="F77"/>
  <c r="F76" s="1"/>
  <c r="F75" s="1"/>
  <c r="H70"/>
  <c r="H66" s="1"/>
  <c r="H65" s="1"/>
  <c r="G70"/>
  <c r="G66" s="1"/>
  <c r="G65" s="1"/>
  <c r="F70"/>
  <c r="F66" s="1"/>
  <c r="F65" s="1"/>
  <c r="H63"/>
  <c r="H62" s="1"/>
  <c r="G63"/>
  <c r="G62" s="1"/>
  <c r="F63"/>
  <c r="F62" s="1"/>
  <c r="H59"/>
  <c r="H58" s="1"/>
  <c r="H57" s="1"/>
  <c r="G59"/>
  <c r="G58" s="1"/>
  <c r="G57" s="1"/>
  <c r="F59"/>
  <c r="F58" s="1"/>
  <c r="F57" s="1"/>
  <c r="H54"/>
  <c r="H53" s="1"/>
  <c r="H52" s="1"/>
  <c r="H51" s="1"/>
  <c r="G54"/>
  <c r="G53" s="1"/>
  <c r="G52" s="1"/>
  <c r="G51" s="1"/>
  <c r="F54"/>
  <c r="F53" s="1"/>
  <c r="F52" s="1"/>
  <c r="F51" s="1"/>
  <c r="F43"/>
  <c r="F35" s="1"/>
  <c r="F30" s="1"/>
  <c r="F23" s="1"/>
  <c r="F22" s="1"/>
  <c r="H35"/>
  <c r="H30" s="1"/>
  <c r="H23" s="1"/>
  <c r="H22" s="1"/>
  <c r="G35"/>
  <c r="G30" s="1"/>
  <c r="G23" s="1"/>
  <c r="G22" s="1"/>
  <c r="H18"/>
  <c r="H17" s="1"/>
  <c r="H16" s="1"/>
  <c r="H15" s="1"/>
  <c r="G18"/>
  <c r="G17" s="1"/>
  <c r="G16" s="1"/>
  <c r="G15" s="1"/>
  <c r="F18"/>
  <c r="F17" s="1"/>
  <c r="F16" s="1"/>
  <c r="F15" s="1"/>
  <c r="F87" l="1"/>
  <c r="F86" s="1"/>
  <c r="F85" s="1"/>
  <c r="F94"/>
  <c r="G120"/>
  <c r="F143"/>
  <c r="F142"/>
  <c r="H122"/>
  <c r="H121" s="1"/>
  <c r="H120" s="1"/>
  <c r="H87"/>
  <c r="H86" s="1"/>
  <c r="H85" s="1"/>
  <c r="F122"/>
  <c r="F121" s="1"/>
  <c r="F120" s="1"/>
  <c r="F119" s="1"/>
  <c r="F103" s="1"/>
  <c r="G87"/>
  <c r="G86" s="1"/>
  <c r="G85" s="1"/>
  <c r="F106"/>
  <c r="F105" s="1"/>
  <c r="F104" s="1"/>
  <c r="H94"/>
  <c r="G94"/>
  <c r="G114"/>
  <c r="G113" s="1"/>
  <c r="G112" s="1"/>
  <c r="G56"/>
  <c r="G14" s="1"/>
  <c r="H83"/>
  <c r="H82" s="1"/>
  <c r="H81" s="1"/>
  <c r="H80" s="1"/>
  <c r="G83"/>
  <c r="G82" s="1"/>
  <c r="G81" s="1"/>
  <c r="G80" s="1"/>
  <c r="F82"/>
  <c r="F81" s="1"/>
  <c r="F80" s="1"/>
  <c r="F83"/>
  <c r="H106"/>
  <c r="H105" s="1"/>
  <c r="H104" s="1"/>
  <c r="H114"/>
  <c r="H113" s="1"/>
  <c r="H112" s="1"/>
  <c r="G106"/>
  <c r="G105" s="1"/>
  <c r="G104" s="1"/>
  <c r="F56"/>
  <c r="F14" s="1"/>
  <c r="H157"/>
  <c r="H56"/>
  <c r="H14" s="1"/>
  <c r="G157"/>
  <c r="F157"/>
  <c r="F151" s="1"/>
  <c r="F148" s="1"/>
  <c r="F146" s="1"/>
  <c r="F145" s="1"/>
  <c r="F79" l="1"/>
  <c r="G79"/>
  <c r="F13"/>
  <c r="H79"/>
  <c r="H103"/>
  <c r="G103"/>
  <c r="G13" l="1"/>
  <c r="H13"/>
</calcChain>
</file>

<file path=xl/comments1.xml><?xml version="1.0" encoding="utf-8"?>
<comments xmlns="http://schemas.openxmlformats.org/spreadsheetml/2006/main">
  <authors>
    <author>Автор</author>
  </authors>
  <commentList>
    <comment ref="D6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<sst xmlns="http://schemas.openxmlformats.org/spreadsheetml/2006/main" count="470" uniqueCount="209">
  <si>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</si>
  <si>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</si>
  <si>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органов власти городского поселения город Поворино</t>
  </si>
  <si>
    <t>96 0 00 00000</t>
  </si>
  <si>
    <t>Обеспечение деятельности Совета народных депутатов городского поселения город Поворино Поворинского муниципального района Воронежской области</t>
  </si>
  <si>
    <t>96 1 00 00000</t>
  </si>
  <si>
    <t>Расходы на обеспечение функций муниципальных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</si>
  <si>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96 1 00 92010</t>
  </si>
  <si>
    <t>Расходы на обеспечение функций муниципальных органов  (Закупка товаров, работ и услуг для обеспечения государственных (муниципальных) нужд)</t>
  </si>
  <si>
    <t>Расходы на обеспечение функций муниципальных органов (Иные бюджетные ассигнования)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</si>
  <si>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</si>
  <si>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01 0 00 00000</t>
  </si>
  <si>
    <t>Подпрограмма «Реализация муниципальной политики в сфере социально-экономического развития городского поселения город Поворино»</t>
  </si>
  <si>
    <t xml:space="preserve">01 1 00 00000  </t>
  </si>
  <si>
    <t>Основное мероприятие «Реализация полномочий администрации городского поселения город Поворино».</t>
  </si>
  <si>
    <t>01 1 02 00000</t>
  </si>
  <si>
    <t>01 1 02 92010</t>
  </si>
  <si>
    <t>100 </t>
  </si>
  <si>
    <t>Расходы на обеспечение функций муниципальных органов (Закупка товаров, работ и услуг для государственных (муниципальных) нужд)</t>
  </si>
  <si>
    <t xml:space="preserve">Расходы на обеспечение функций муниципальных органов (Иные бюджетные ассигнования) </t>
  </si>
  <si>
    <t>Расходы на обеспечение деятельности главы администрации городского поселения город Поворино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</si>
  <si>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01 1 02 92020</t>
  </si>
  <si>
    <t>Резервные фонды</t>
  </si>
  <si>
    <t>Подпрограмма «Управление муниципальными финансами»</t>
  </si>
  <si>
    <t>01 3 00 00000</t>
  </si>
  <si>
    <t>Основное мероприятие «Управление резервным фондом администрации городского поселения город Поворино».</t>
  </si>
  <si>
    <t>01 3 01 00000</t>
  </si>
  <si>
    <t>Резервный фонд администрации городского поселения город Поворино (Иные бюджетные ассигнования)</t>
  </si>
  <si>
    <t>01 3 01 20570</t>
  </si>
  <si>
    <t>Другие общегосударственные вопросы</t>
  </si>
  <si>
    <t>Выполнение других расходных обязательств. (Закупка товаров, работ и услуг для государственных (муниципальных) нужд)</t>
  </si>
  <si>
    <t>01 1 02 90200</t>
  </si>
  <si>
    <t>200 </t>
  </si>
  <si>
    <t>Подпрограмма «Реализация мероприятий по управлению муниципальным имуществом»</t>
  </si>
  <si>
    <t>01 2 00 00000</t>
  </si>
  <si>
    <t>Основное мероприятие «Регулирование и совершенствование деятельности в сфере имущественных и земельных отношений».</t>
  </si>
  <si>
    <t>01 2 01 00000</t>
  </si>
  <si>
    <t>Выполнение других расходных обязательств (Закупка товаров, работ и услуг для государственных (муниципальных) нужд)</t>
  </si>
  <si>
    <t>01 2 01 90200</t>
  </si>
  <si>
    <t>93 0 00 00000</t>
  </si>
  <si>
    <t>Обеспечение деятельности Контрольно-ревизионной комиссии городского поселения город Поворино</t>
  </si>
  <si>
    <t xml:space="preserve">Председатель контрольно-ревизионной комиссии городского поселения город Поворино </t>
  </si>
  <si>
    <t>93 1 00 00000</t>
  </si>
  <si>
    <t>Расходы на обеспечение деятельности контрольно-ревизионной комиссии  (Межбюджетные трансферты)</t>
  </si>
  <si>
    <t>93 1 00 92050</t>
  </si>
  <si>
    <t>Защита населения и территории от чрезвычайных ситуаций природного и техногенного характера, гражданская оборона</t>
  </si>
  <si>
    <t>03 0 00 00000</t>
  </si>
  <si>
    <t>Мероприятия в сфере защиты населения от чрезвычайных ситуаций и пожаров  (Закупка товаров, работ и услуг для обеспечения государственных (муниципальных) нужд)</t>
  </si>
  <si>
    <t>Национальная экономика</t>
  </si>
  <si>
    <t>Транспорт</t>
  </si>
  <si>
    <t>04 0 00 00000</t>
  </si>
  <si>
    <t>Подпрограмма «Развитие пассажирского автомобильного транспорта».</t>
  </si>
  <si>
    <t>04 2 00 00000</t>
  </si>
  <si>
    <t>Основное мероприятие «Обеспечение населения городского поселения город Поворино услугами автомобильного транспорта общего пользования в границах поселения».</t>
  </si>
  <si>
    <t>04 2 01 00000</t>
  </si>
  <si>
    <t>Дорожное хозяйство (дорожные фонды)</t>
  </si>
  <si>
    <t>Подпрограмма «Развитие дорожного хозяйства городского поселения город Поворино»</t>
  </si>
  <si>
    <t>04 1 00 00000</t>
  </si>
  <si>
    <t>Основное мероприятие «Развитие сети автомобильных дорог общего пользования, местного значения».</t>
  </si>
  <si>
    <t>04 1 01 00000</t>
  </si>
  <si>
    <t>Мероприятия по развитию сети автомобильных дорог общего пользования (Закупка товаров, работ и услуг для государственных (муниципальных) нужд)</t>
  </si>
  <si>
    <t>04 1 01 91290</t>
  </si>
  <si>
    <t>Основное мероприятие «Повышение безопасности дорожного движения»</t>
  </si>
  <si>
    <t>04 1 02 00000</t>
  </si>
  <si>
    <t>Мероприятия в сфере безопасности дорожного движения (Закупка товаров, работ и услуг для государственных (муниципальных) нужд)</t>
  </si>
  <si>
    <t>04 1 02 91380</t>
  </si>
  <si>
    <t>Мероприятия, направленные на профилактику безопасности дорожного движения (Закупка товаров, работ и услуг для государственных (муниципальных) нужд)</t>
  </si>
  <si>
    <t>04 1 02 98700</t>
  </si>
  <si>
    <t>Другие вопросы в области национальной экономики</t>
  </si>
  <si>
    <t>01 1 00 00000</t>
  </si>
  <si>
    <t>Основное мероприятие «Благоустройство территории городского поселения город Поворино».</t>
  </si>
  <si>
    <t>01 1 01 00000</t>
  </si>
  <si>
    <t>01 1 01 98520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</si>
  <si>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Поворино»</t>
  </si>
  <si>
    <t>02 0 00 00000</t>
  </si>
  <si>
    <t>Подпрограмма «Развитие градостроительной деятельности».</t>
  </si>
  <si>
    <t>02 1 00 00000</t>
  </si>
  <si>
    <t>Основное мероприятие «Градостроительное проектирование».</t>
  </si>
  <si>
    <t>02 1 01 00000</t>
  </si>
  <si>
    <t>02 1 01 90850</t>
  </si>
  <si>
    <t>Жилищно-коммунальное хозяйство</t>
  </si>
  <si>
    <t>Жилищное хозяйство</t>
  </si>
  <si>
    <t>Подпрограмма «Создание условий для обеспечения качественными жилищными услугами населения городского поселения город Поворино.</t>
  </si>
  <si>
    <t>02 2 00 00000</t>
  </si>
  <si>
    <t>Основное мероприятие «Переселение граждан из аварийного жилищного фонда».</t>
  </si>
  <si>
    <t>02 2 01 00000</t>
  </si>
  <si>
    <t>02 2 01 09602</t>
  </si>
  <si>
    <t>Основное мероприятие «Проведение капитального ремонта общего имущества в многоквартирных домах.</t>
  </si>
  <si>
    <t>02 2 02 00000</t>
  </si>
  <si>
    <t>Реализация муниципальных функций в сфере обеспечения проведения капитального ремонта общего имущества в многоквартирных домах (Закупка товаров, работ и услуг для государственных (муниципальных) нужд)</t>
  </si>
  <si>
    <t>02 2 02 91190</t>
  </si>
  <si>
    <t>Подпрограмма «Развитие системы теплоснабжения, водоснабжения, водоотведения в городском поселении город Поворино»</t>
  </si>
  <si>
    <t>03 1 00 00000</t>
  </si>
  <si>
    <t>Благоустройство</t>
  </si>
  <si>
    <t>Обеспечение сохранности и ремонт военно-мемориальных объектов на территории городского поселения город Поворино. (Закупка товаров, работ и услуг для государственных (муниципальных) нужд)</t>
  </si>
  <si>
    <t>01 1 01 98530</t>
  </si>
  <si>
    <t>Основное мероприятие «Благоустройство мест захоронений городского поселения город Поворино».</t>
  </si>
  <si>
    <t>Основное мероприятие «Благоустройство дворовых территорий городского поселения город Поворино».</t>
  </si>
  <si>
    <t>02 2 03 00000</t>
  </si>
  <si>
    <t>Благоустройство дворовых территорий (Закупка товаров, работ и услуг для государственных (муниципальных) нужд)</t>
  </si>
  <si>
    <t>02 2 03 98610</t>
  </si>
  <si>
    <t>Повышение освещенности автомобильных дорог и улиц за счет средств бюджета (Закупка товаров, работ и услуг для государственных (муниципальных) нужд)</t>
  </si>
  <si>
    <t>04 1 02 98670</t>
  </si>
  <si>
    <t>03 1 02 00000</t>
  </si>
  <si>
    <t>03 1 02 40090</t>
  </si>
  <si>
    <t>Культура, кинематография</t>
  </si>
  <si>
    <t>Культура</t>
  </si>
  <si>
    <t>05 0 00 00000</t>
  </si>
  <si>
    <t>Подпрограмма «Развитие культуры и библиотечного обслуживания в городском поселении город Поворино»</t>
  </si>
  <si>
    <t>05 1 00 00000</t>
  </si>
  <si>
    <t>Основное мероприятие «Развитие культуры в муниципальных учреждениях культуры».</t>
  </si>
  <si>
    <t>05 1 01 00000</t>
  </si>
  <si>
    <t>05 1 01 00590</t>
  </si>
  <si>
    <t>Основное мероприятие «Развитие библиотечного обслуживания в муниципальных учреждениях».</t>
  </si>
  <si>
    <t>05 1 02 00000</t>
  </si>
  <si>
    <t>05 1 02 00590</t>
  </si>
  <si>
    <t>Социальная политика</t>
  </si>
  <si>
    <t>Пенсионное обеспечение</t>
  </si>
  <si>
    <t>Подпрограмма «Развитие мер социальной поддержки отдельных категорий граждан»</t>
  </si>
  <si>
    <t>01 4 00 00000</t>
  </si>
  <si>
    <t>Основное мероприятие «Пенсионное обеспечение муниципальных служащих в городском поселении город Поворино».</t>
  </si>
  <si>
    <t>01 4 01 00000</t>
  </si>
  <si>
    <t>Доплаты к пенсиям муниципальных служащих городского поселения город Поворино (Социальное обеспечение и иные выплаты населению)</t>
  </si>
  <si>
    <t>01 4 01 90470</t>
  </si>
  <si>
    <t>Другие вопросы в области социальной политики</t>
  </si>
  <si>
    <t>Основное мероприятие «Меры социальной поддержки председателей уличных домовых комитетов».</t>
  </si>
  <si>
    <t>01 4 02 00000</t>
  </si>
  <si>
    <t>Мероприятия в области социальной поддержки (Социальное обеспечение и иные выплаты населению)</t>
  </si>
  <si>
    <t>01 4 02 90490</t>
  </si>
  <si>
    <t>Наименование</t>
  </si>
  <si>
    <t>Рз</t>
  </si>
  <si>
    <t>ПР</t>
  </si>
  <si>
    <t>ЦСР</t>
  </si>
  <si>
    <t>ВР</t>
  </si>
  <si>
    <t>Сумма</t>
  </si>
  <si>
    <t>(тыс. рублей)</t>
  </si>
  <si>
    <t>ВСЕГО</t>
  </si>
  <si>
    <t>06 0 00 00000</t>
  </si>
  <si>
    <t>Основное мероприятие "Благоустройство наиболее посещаемых городских территорий общего пользования</t>
  </si>
  <si>
    <t>08 0 00 00000</t>
  </si>
  <si>
    <t>08 0 01 00000</t>
  </si>
  <si>
    <t>08 0 01 91430</t>
  </si>
  <si>
    <t>Основное мероприятие «Обеспечение мероприятий по пожарной безопасности и опашке противопожарных защитных минерализованных полос по периметру города".</t>
  </si>
  <si>
    <t>01</t>
  </si>
  <si>
    <t>03</t>
  </si>
  <si>
    <t>04</t>
  </si>
  <si>
    <t>09</t>
  </si>
  <si>
    <t>08</t>
  </si>
  <si>
    <t>05</t>
  </si>
  <si>
    <t>04 1 02 S8670</t>
  </si>
  <si>
    <t>Подпрограмма "Профилактика терроризма и экстримизма, обеспечение безопасности населения и территории городского поселения г.Поворино Поворинского муниципального района Воронежской области"</t>
  </si>
  <si>
    <t>01 5 01 98520</t>
  </si>
  <si>
    <t>Реализация программ формирования современной городской среды (в целях достижения значений дополнительного результата)</t>
  </si>
  <si>
    <t>06</t>
  </si>
  <si>
    <t>Муниципальная программа городского поселения город Поворино «Развитие муниципального образования городского поселения город Поворино и местного самоуправления в городском поселении на 2021-2026 годы»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</si>
  <si>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 Поворинского муниципального района Воронежской области на 2021-2026 годы»</t>
  </si>
  <si>
    <t>Муниципальная программа городского поселения город Поворино «Предупреждение, ликвидация чрезвычайных ситуаций и обеспечение пожарной безопасности на территории городского поселения город Поворино» на 2018-2026 гг</t>
  </si>
  <si>
    <t>Муниципальная программа городского поселения город Поворино «Формирование современной городской среды, благоустройство дворовых территорий и территорий функционального назначения городского поселения  город Поворино Поворинского муниципального района Воронежской области на 2018- 2024 годы»</t>
  </si>
  <si>
    <t>Муниципальная программа городского поселения город Поворино «Развитие культуры и библиотечного обслуживания в городском поселении город Поворино на 2021-2026 годы"</t>
  </si>
  <si>
    <t>Муниципальная программа городского поселения город Поворино «Развитие муниципального образования городское поселение город Поворино и местного самоуправления в городском поселении на 2021-2026 годы»</t>
  </si>
  <si>
    <t>Мероприятия по развитию градостроительной деятельности (Межбюджетные трансферты)</t>
  </si>
  <si>
    <t>Мероприятия по переселению граждан из аварийного жилищного фонда</t>
  </si>
  <si>
    <t>Деятельность Совета народных депутатов городского поселения город Поворино Поворинского муниципального района Воронежской области</t>
  </si>
  <si>
    <t>Содержание автомобильных дорог (Закупка товаров, работ и услуг для государственных (муниципальных) нужд)</t>
  </si>
  <si>
    <t>01 1 03 00000</t>
  </si>
  <si>
    <t>Повышение безопасности дорожного движения на дорогах и улицах за счет средств бюджета (Закупка товаров, работ и услуг для государственных (муниципальных) нужд)</t>
  </si>
  <si>
    <t>10</t>
  </si>
  <si>
    <t>Расходы на обеспечение деятельности (оказание услуг) муниципальных казенных учреждений (Межбюджетные трансферты по передаче полномочий городского поселения по созданию условий для организации досуга, развития местного традиционного народного художственного творчества, промыслов)</t>
  </si>
  <si>
    <t>ГОРОДСКОЕ ПОСЕЛЕНИЕ ГОРОД ПОВОРИНО</t>
  </si>
  <si>
    <t>01 5 01 00000</t>
  </si>
  <si>
    <t>Основное мероприятие "Профилактика терроризма и экстримизма, обеспечение безопасности населения и территории городского поселения г.Поворино"</t>
  </si>
  <si>
    <t xml:space="preserve"> 2026 год</t>
  </si>
  <si>
    <t>Расходы на обеспечение деятельности по внутреннему муниципальному финансовому контролю  (Межбюджетные трансферты)</t>
  </si>
  <si>
    <t>93 1 00 92060</t>
  </si>
  <si>
    <t>Организация перевозок пассажиров автомобильным транспортом общего пользования по муниципальным маршрутам регулируемых перевозок по регулируемым тарифам</t>
  </si>
  <si>
    <t>04 2 01 S9260</t>
  </si>
  <si>
    <t>01 5 00 00000</t>
  </si>
  <si>
    <t>Профилактика терроризма и экстримизма, обеспечение безопасности населения и территории городского поселения г.Поворино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</si>
  <si>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 Поворинского муниципального района Воронежской области на 2023-2026 годы»</t>
  </si>
  <si>
    <t>Муниципальная программа "Комплексное развитие систем коммунальной инфраструктуры городского поселения город Поворино Поворинского муниципального района Воронежской области на 2021-2026 годы"</t>
  </si>
  <si>
    <t>Основное мероприятие «Строительство, ремонт, реконструкция и содержание объектов и систем теплоснабжения».</t>
  </si>
  <si>
    <t>02</t>
  </si>
  <si>
    <t>03 1 01 00000</t>
  </si>
  <si>
    <t>03 1 01 40090</t>
  </si>
  <si>
    <t xml:space="preserve">Распределение бюджетных ассигнований по разделам, подразделам, целевым статьям (муниципальным программам городского поселения город Поворино и непрограммным направлениям деятельности), группам видов расходов классификации расходов  бюджета городского поселения город Поворино на 2025  и на плановый период 2026 и 2027 годов
</t>
  </si>
  <si>
    <t>2025 год</t>
  </si>
  <si>
    <t xml:space="preserve"> 2027 год</t>
  </si>
  <si>
    <t>Муниципальная программа городского поселения город Поворино «Комплексное развитие транспортной инфраструктуры на территории городского поселения город Поворино Поворинского муниципального района Воронежской области на 2021-2026 годы»</t>
  </si>
  <si>
    <t>Подпрограмма «Комплексное развитие транспортной инфраструктуры на территории городского поселения город Поворино Поворинского муниципального района Воронежской области на 2021-2026 годы</t>
  </si>
  <si>
    <t>Муниципальная программа городского поселения город Поворино «Развитие муниципального образования городского поселения город Поворино и местного самоуправления в городском поселении на 2021- 2026 годы»</t>
  </si>
  <si>
    <t>Обеспечение мероприятий по переселению граждан из аварийного жилищного фонда за счет средств бюджетов (Закупка товаров, работ и услуг для государственных (муниципальных) нужд)</t>
  </si>
  <si>
    <t xml:space="preserve"> Коммунальное хозяйство</t>
  </si>
  <si>
    <t>Мероприятия по передаче части полномочий  по  решению  вопросов  местного  значения по организации в границах поселения теплоснабжения населения (Межбюджетные трансферты)</t>
  </si>
  <si>
    <t>Благоустройство  мест массового отдыха населения городских и сельских поселений Воронежской области (Закупка товаров, работ и услуг для государственных (муниципальных) нужд)</t>
  </si>
  <si>
    <t>Содержание мест захоронений  (Закупка товаров, работ и услуг для государственных (муниципальных) нужд)</t>
  </si>
  <si>
    <t>Содержание мест захоронений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</si>
  <si>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казенных учреждений  (Межбюджетные трансферты по передаче полномочий по организации библиотечного обслуживанияя населения)</t>
  </si>
  <si>
    <t>11</t>
  </si>
  <si>
    <t>01 1 03 98530</t>
  </si>
  <si>
    <t>Основное мероприятие «Строительство, реконструкция и содержание систем водоснабжения"</t>
  </si>
  <si>
    <t>04 1 01 SД130</t>
  </si>
  <si>
    <t>02 2 02 79330</t>
  </si>
  <si>
    <t>Создание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</t>
  </si>
  <si>
    <t>01 1 И4 А4240</t>
  </si>
  <si>
    <t>01 1 И4 54240</t>
  </si>
  <si>
    <t>06 1 01 00000</t>
  </si>
  <si>
    <t>06 1 И4 А5552</t>
  </si>
  <si>
    <t xml:space="preserve">к решению Совета народных депутатов "О внесении изменений в решение 
Совета народных депутатов  
городского поселения город 
Поворино Поворинского муниципального 
района Воронежской области
от 24.12.2024 года  № 32 «О бюджете
    городского поселения  город Поворино
    на 2025 год и плановый период 2026-2027 годов»
</t>
  </si>
  <si>
    <t>Приложение 4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</si>
</sst>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49" fontId="1" fillId="0" borderId="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justify" vertical="top" wrapText="1"/>
    </xf>
    <xf numFmtId="49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1" fillId="0" borderId="2" xfId="0" applyFont="1" applyBorder="1" applyAlignment="1">
      <alignment horizontal="justify" wrapText="1"/>
    </xf>
    <xf numFmtId="0" fontId="1" fillId="0" borderId="2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9" fillId="0" borderId="2" xfId="0" applyFont="1" applyBorder="1" applyAlignment="1">
      <alignment wrapText="1"/>
    </xf>
    <xf numFmtId="0" fontId="1" fillId="2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vertical="top" wrapText="1"/>
    </xf>
    <xf numFmtId="0" fontId="10" fillId="0" borderId="2" xfId="0" applyFont="1" applyBorder="1" applyAlignment="1">
      <alignment horizontal="center"/>
    </xf>
    <xf numFmtId="4" fontId="4" fillId="0" borderId="0" xfId="0" applyNumberFormat="1" applyFont="1" applyAlignment="1">
      <alignment horizontal="right"/>
    </xf>
    <xf numFmtId="4" fontId="7" fillId="0" borderId="2" xfId="0" applyNumberFormat="1" applyFont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right" wrapText="1"/>
    </xf>
    <xf numFmtId="4" fontId="0" fillId="0" borderId="0" xfId="0" applyNumberFormat="1"/>
    <xf numFmtId="0" fontId="1" fillId="3" borderId="2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wrapText="1"/>
    </xf>
    <xf numFmtId="4" fontId="1" fillId="3" borderId="2" xfId="0" applyNumberFormat="1" applyFont="1" applyFill="1" applyBorder="1" applyAlignment="1">
      <alignment horizontal="right"/>
    </xf>
    <xf numFmtId="4" fontId="1" fillId="4" borderId="2" xfId="0" applyNumberFormat="1" applyFont="1" applyFill="1" applyBorder="1" applyAlignment="1">
      <alignment horizontal="right" wrapText="1"/>
    </xf>
    <xf numFmtId="0" fontId="1" fillId="3" borderId="2" xfId="0" applyFont="1" applyFill="1" applyBorder="1" applyAlignment="1">
      <alignment horizontal="justify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1" fillId="4" borderId="2" xfId="0" applyFont="1" applyFill="1" applyBorder="1" applyAlignment="1">
      <alignment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justify" vertical="top" wrapText="1"/>
    </xf>
    <xf numFmtId="0" fontId="1" fillId="3" borderId="2" xfId="0" applyFont="1" applyFill="1" applyBorder="1" applyAlignment="1">
      <alignment horizontal="justify" wrapText="1"/>
    </xf>
    <xf numFmtId="0" fontId="1" fillId="3" borderId="2" xfId="0" applyFont="1" applyFill="1" applyBorder="1" applyAlignment="1">
      <alignment horizontal="justify" vertical="top"/>
    </xf>
    <xf numFmtId="4" fontId="8" fillId="3" borderId="2" xfId="0" applyNumberFormat="1" applyFont="1" applyFill="1" applyBorder="1" applyAlignment="1">
      <alignment horizontal="right" wrapText="1"/>
    </xf>
    <xf numFmtId="4" fontId="1" fillId="5" borderId="2" xfId="0" applyNumberFormat="1" applyFont="1" applyFill="1" applyBorder="1" applyAlignment="1">
      <alignment horizontal="right" wrapText="1"/>
    </xf>
    <xf numFmtId="0" fontId="0" fillId="0" borderId="2" xfId="0" applyBorder="1"/>
    <xf numFmtId="49" fontId="1" fillId="0" borderId="2" xfId="0" applyNumberFormat="1" applyFont="1" applyBorder="1" applyAlignment="1">
      <alignment wrapText="1"/>
    </xf>
    <xf numFmtId="0" fontId="9" fillId="0" borderId="2" xfId="0" applyFont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right" wrapText="1"/>
    </xf>
    <xf numFmtId="49" fontId="1" fillId="4" borderId="2" xfId="0" applyNumberFormat="1" applyFont="1" applyFill="1" applyBorder="1" applyAlignment="1">
      <alignment horizontal="center" wrapText="1"/>
    </xf>
    <xf numFmtId="0" fontId="1" fillId="4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wrapText="1"/>
    </xf>
    <xf numFmtId="49" fontId="1" fillId="3" borderId="2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49" fontId="3" fillId="3" borderId="2" xfId="0" applyNumberFormat="1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center"/>
    </xf>
    <xf numFmtId="49" fontId="2" fillId="3" borderId="2" xfId="0" applyNumberFormat="1" applyFont="1" applyFill="1" applyBorder="1" applyAlignment="1">
      <alignment horizontal="center"/>
    </xf>
    <xf numFmtId="49" fontId="1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49" fontId="1" fillId="0" borderId="2" xfId="0" applyNumberFormat="1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1" fillId="0" borderId="2" xfId="0" applyFont="1" applyBorder="1" applyAlignment="1">
      <alignment horizontal="center" wrapText="1"/>
    </xf>
    <xf numFmtId="4" fontId="1" fillId="3" borderId="2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2" xfId="0" quotePrefix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0" fontId="4" fillId="0" borderId="0" xfId="0" applyFont="1" applyAlignment="1"/>
    <xf numFmtId="0" fontId="11" fillId="0" borderId="0" xfId="0" applyFont="1" applyAlignment="1">
      <alignment horizontal="right" wrapText="1"/>
    </xf>
    <xf numFmtId="4" fontId="1" fillId="3" borderId="2" xfId="0" applyNumberFormat="1" applyFont="1" applyFill="1" applyBorder="1" applyAlignment="1">
      <alignment horizontal="right" vertical="top" wrapText="1"/>
    </xf>
    <xf numFmtId="4" fontId="1" fillId="3" borderId="2" xfId="0" applyNumberFormat="1" applyFont="1" applyFill="1" applyBorder="1" applyAlignment="1">
      <alignment horizontal="right" wrapText="1"/>
    </xf>
    <xf numFmtId="0" fontId="0" fillId="0" borderId="0" xfId="0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67"/>
  <sheetViews>
    <sheetView tabSelected="1" topLeftCell="A2" workbookViewId="0">
      <selection activeCell="F124" sqref="F124"/>
    </sheetView>
  </sheetViews>
  <sheetFormatPr defaultRowHeight="15"/>
  <cols>
    <col min="1" max="1" width="61.5703125" customWidth="1"/>
    <col min="2" max="2" width="4.42578125" customWidth="1"/>
    <col min="3" max="3" width="4.7109375" customWidth="1"/>
    <col min="4" max="4" width="16.140625" customWidth="1"/>
    <col min="5" max="5" width="5.42578125" customWidth="1"/>
    <col min="6" max="6" width="14.140625" style="32" customWidth="1"/>
    <col min="7" max="7" width="15.85546875" style="32" customWidth="1"/>
    <col min="8" max="8" width="16.7109375" style="32" customWidth="1"/>
    <col min="9" max="9" width="9.140625" customWidth="1"/>
  </cols>
  <sheetData>
    <row r="1" spans="1:8">
      <c r="A1" s="8"/>
      <c r="F1" s="29"/>
      <c r="G1" s="29"/>
      <c r="H1" s="29" t="s">
        <v>208</v>
      </c>
    </row>
    <row r="2" spans="1:8">
      <c r="A2" s="8"/>
      <c r="B2" s="8"/>
      <c r="C2" s="8"/>
      <c r="D2" s="8"/>
      <c r="E2" s="8"/>
      <c r="F2" s="82" t="s">
        <v>207</v>
      </c>
      <c r="G2" s="82"/>
      <c r="H2" s="82"/>
    </row>
    <row r="3" spans="1:8">
      <c r="A3" s="8"/>
      <c r="B3" s="8"/>
      <c r="C3" s="8"/>
      <c r="D3" s="8"/>
      <c r="E3" s="8"/>
      <c r="F3" s="82"/>
      <c r="G3" s="82"/>
      <c r="H3" s="82"/>
    </row>
    <row r="4" spans="1:8">
      <c r="A4" s="81"/>
      <c r="B4" s="81"/>
      <c r="C4" s="81"/>
      <c r="D4" s="81"/>
      <c r="E4" s="81"/>
      <c r="F4" s="82"/>
      <c r="G4" s="82"/>
      <c r="H4" s="82"/>
    </row>
    <row r="5" spans="1:8" ht="12" customHeight="1">
      <c r="A5" s="8"/>
      <c r="B5" s="8"/>
      <c r="C5" s="8"/>
      <c r="D5" s="8"/>
      <c r="E5" s="81"/>
      <c r="F5" s="82"/>
      <c r="G5" s="82"/>
      <c r="H5" s="82"/>
    </row>
    <row r="6" spans="1:8" s="8" customFormat="1" ht="77.25" customHeight="1">
      <c r="F6" s="82"/>
      <c r="G6" s="82"/>
      <c r="H6" s="82"/>
    </row>
    <row r="7" spans="1:8" ht="53.25" customHeight="1">
      <c r="A7" s="85" t="s">
        <v>184</v>
      </c>
      <c r="B7" s="85"/>
      <c r="C7" s="85"/>
      <c r="D7" s="85"/>
      <c r="E7" s="85"/>
      <c r="F7" s="85"/>
      <c r="G7" s="85"/>
      <c r="H7" s="85"/>
    </row>
    <row r="8" spans="1:8">
      <c r="A8" s="86" t="s">
        <v>129</v>
      </c>
      <c r="B8" s="87" t="s">
        <v>130</v>
      </c>
      <c r="C8" s="87" t="s">
        <v>131</v>
      </c>
      <c r="D8" s="87" t="s">
        <v>132</v>
      </c>
      <c r="E8" s="87" t="s">
        <v>133</v>
      </c>
      <c r="F8" s="30" t="s">
        <v>134</v>
      </c>
      <c r="G8" s="30" t="s">
        <v>134</v>
      </c>
      <c r="H8" s="30" t="s">
        <v>134</v>
      </c>
    </row>
    <row r="9" spans="1:8">
      <c r="A9" s="86"/>
      <c r="B9" s="87"/>
      <c r="C9" s="87"/>
      <c r="D9" s="87"/>
      <c r="E9" s="87"/>
      <c r="F9" s="39" t="s">
        <v>185</v>
      </c>
      <c r="G9" s="30" t="s">
        <v>171</v>
      </c>
      <c r="H9" s="30" t="s">
        <v>186</v>
      </c>
    </row>
    <row r="10" spans="1:8" ht="28.5">
      <c r="A10" s="86"/>
      <c r="B10" s="87"/>
      <c r="C10" s="87"/>
      <c r="D10" s="87"/>
      <c r="E10" s="87"/>
      <c r="F10" s="30" t="s">
        <v>135</v>
      </c>
      <c r="G10" s="30" t="s">
        <v>135</v>
      </c>
      <c r="H10" s="30" t="s">
        <v>135</v>
      </c>
    </row>
    <row r="11" spans="1:8">
      <c r="A11" s="18">
        <v>1</v>
      </c>
      <c r="B11" s="19">
        <v>2</v>
      </c>
      <c r="C11" s="19">
        <v>3</v>
      </c>
      <c r="D11" s="19">
        <v>4</v>
      </c>
      <c r="E11" s="19">
        <v>5</v>
      </c>
      <c r="F11" s="39">
        <v>6</v>
      </c>
      <c r="G11" s="39">
        <v>7</v>
      </c>
      <c r="H11" s="39">
        <v>8</v>
      </c>
    </row>
    <row r="12" spans="1:8" ht="18.75">
      <c r="A12" s="64" t="s">
        <v>136</v>
      </c>
      <c r="B12" s="65"/>
      <c r="C12" s="65"/>
      <c r="D12" s="65"/>
      <c r="E12" s="65"/>
      <c r="F12" s="45"/>
      <c r="G12" s="45"/>
      <c r="H12" s="45"/>
    </row>
    <row r="13" spans="1:8" ht="18.75">
      <c r="A13" s="20" t="s">
        <v>168</v>
      </c>
      <c r="B13" s="68"/>
      <c r="C13" s="68"/>
      <c r="D13" s="68"/>
      <c r="E13" s="68"/>
      <c r="F13" s="45">
        <f>F14+F75+F79+F103+F145+F157</f>
        <v>252102.587</v>
      </c>
      <c r="G13" s="45">
        <f>G14+G75+G79+G103+G145+G157</f>
        <v>151096.25700000001</v>
      </c>
      <c r="H13" s="45">
        <f>H14+H75+H79+H103+H145+H157</f>
        <v>537861.97700000007</v>
      </c>
    </row>
    <row r="14" spans="1:8" ht="15.75">
      <c r="A14" s="66" t="s">
        <v>0</v>
      </c>
      <c r="B14" s="67" t="s">
        <v>143</v>
      </c>
      <c r="C14" s="67"/>
      <c r="D14" s="69"/>
      <c r="E14" s="69"/>
      <c r="F14" s="46">
        <f>F15+F22+F51+F56</f>
        <v>25214.300000000003</v>
      </c>
      <c r="G14" s="46">
        <f>G15+G22+G51+G56</f>
        <v>24161.43</v>
      </c>
      <c r="H14" s="37">
        <f>H15+H22+H51+H56</f>
        <v>25101.15</v>
      </c>
    </row>
    <row r="15" spans="1:8" ht="31.5" customHeight="1">
      <c r="A15" s="66" t="s">
        <v>1</v>
      </c>
      <c r="B15" s="10" t="s">
        <v>143</v>
      </c>
      <c r="C15" s="67" t="s">
        <v>144</v>
      </c>
      <c r="D15" s="69"/>
      <c r="E15" s="69"/>
      <c r="F15" s="31">
        <f t="shared" ref="F15:H17" si="0">F16</f>
        <v>1922.6799999999998</v>
      </c>
      <c r="G15" s="31">
        <f t="shared" si="0"/>
        <v>1867.1100000000001</v>
      </c>
      <c r="H15" s="31">
        <f t="shared" si="0"/>
        <v>1934</v>
      </c>
    </row>
    <row r="16" spans="1:8" ht="47.25">
      <c r="A16" s="22" t="s">
        <v>4</v>
      </c>
      <c r="B16" s="10" t="s">
        <v>143</v>
      </c>
      <c r="C16" s="67" t="s">
        <v>144</v>
      </c>
      <c r="D16" s="69" t="s">
        <v>3</v>
      </c>
      <c r="E16" s="69"/>
      <c r="F16" s="31">
        <f>F17</f>
        <v>1922.6799999999998</v>
      </c>
      <c r="G16" s="31">
        <f>G17</f>
        <v>1867.1100000000001</v>
      </c>
      <c r="H16" s="31">
        <f>H17</f>
        <v>1934</v>
      </c>
    </row>
    <row r="17" spans="1:8" ht="24.75" customHeight="1">
      <c r="A17" s="66" t="s">
        <v>162</v>
      </c>
      <c r="B17" s="10" t="s">
        <v>143</v>
      </c>
      <c r="C17" s="67" t="s">
        <v>144</v>
      </c>
      <c r="D17" s="69" t="s">
        <v>5</v>
      </c>
      <c r="E17" s="69"/>
      <c r="F17" s="31">
        <f t="shared" si="0"/>
        <v>1922.6799999999998</v>
      </c>
      <c r="G17" s="31">
        <f t="shared" si="0"/>
        <v>1867.1100000000001</v>
      </c>
      <c r="H17" s="31">
        <f t="shared" si="0"/>
        <v>1934</v>
      </c>
    </row>
    <row r="18" spans="1:8" ht="27" customHeight="1">
      <c r="A18" s="66" t="s">
        <v>162</v>
      </c>
      <c r="B18" s="10" t="s">
        <v>143</v>
      </c>
      <c r="C18" s="67" t="s">
        <v>144</v>
      </c>
      <c r="D18" s="69" t="s">
        <v>5</v>
      </c>
      <c r="E18" s="69"/>
      <c r="F18" s="31">
        <f>F19+F20+F21</f>
        <v>1922.6799999999998</v>
      </c>
      <c r="G18" s="31">
        <f>G19+G20+G21</f>
        <v>1867.1100000000001</v>
      </c>
      <c r="H18" s="31">
        <f>H19+H20+H21</f>
        <v>1934</v>
      </c>
    </row>
    <row r="19" spans="1:8" ht="27.75" customHeight="1">
      <c r="A19" s="66" t="s">
        <v>6</v>
      </c>
      <c r="B19" s="10" t="s">
        <v>143</v>
      </c>
      <c r="C19" s="67" t="s">
        <v>144</v>
      </c>
      <c r="D19" s="69" t="s">
        <v>7</v>
      </c>
      <c r="E19" s="69">
        <v>100</v>
      </c>
      <c r="F19" s="31">
        <f>1433.33+120.1</f>
        <v>1553.4299999999998</v>
      </c>
      <c r="G19" s="31">
        <v>1489.91</v>
      </c>
      <c r="H19" s="31">
        <v>1548.75</v>
      </c>
    </row>
    <row r="20" spans="1:8" ht="31.5" customHeight="1">
      <c r="A20" s="66" t="s">
        <v>8</v>
      </c>
      <c r="B20" s="10" t="s">
        <v>143</v>
      </c>
      <c r="C20" s="67" t="s">
        <v>144</v>
      </c>
      <c r="D20" s="69" t="s">
        <v>7</v>
      </c>
      <c r="E20" s="69">
        <v>200</v>
      </c>
      <c r="F20" s="31">
        <v>342.75</v>
      </c>
      <c r="G20" s="36">
        <v>350.7</v>
      </c>
      <c r="H20" s="36">
        <v>358.75</v>
      </c>
    </row>
    <row r="21" spans="1:8" ht="35.25" customHeight="1">
      <c r="A21" s="66" t="s">
        <v>9</v>
      </c>
      <c r="B21" s="10" t="s">
        <v>143</v>
      </c>
      <c r="C21" s="67" t="s">
        <v>144</v>
      </c>
      <c r="D21" s="69" t="s">
        <v>7</v>
      </c>
      <c r="E21" s="69">
        <v>800</v>
      </c>
      <c r="F21" s="31">
        <v>26.5</v>
      </c>
      <c r="G21" s="31">
        <v>26.5</v>
      </c>
      <c r="H21" s="31">
        <v>26.5</v>
      </c>
    </row>
    <row r="22" spans="1:8" ht="48" customHeight="1">
      <c r="A22" s="66" t="s">
        <v>10</v>
      </c>
      <c r="B22" s="67" t="s">
        <v>143</v>
      </c>
      <c r="C22" s="67" t="s">
        <v>145</v>
      </c>
      <c r="D22" s="69"/>
      <c r="E22" s="69"/>
      <c r="F22" s="70">
        <f>F23</f>
        <v>22565.9</v>
      </c>
      <c r="G22" s="70">
        <f>G23</f>
        <v>21545.65</v>
      </c>
      <c r="H22" s="70">
        <f>H23</f>
        <v>22394.61</v>
      </c>
    </row>
    <row r="23" spans="1:8" ht="15" customHeight="1">
      <c r="A23" s="92" t="s">
        <v>154</v>
      </c>
      <c r="B23" s="88" t="s">
        <v>143</v>
      </c>
      <c r="C23" s="88" t="s">
        <v>145</v>
      </c>
      <c r="D23" s="90" t="s">
        <v>11</v>
      </c>
      <c r="E23" s="93"/>
      <c r="F23" s="83">
        <f>F30</f>
        <v>22565.9</v>
      </c>
      <c r="G23" s="83">
        <f>G30</f>
        <v>21545.65</v>
      </c>
      <c r="H23" s="83">
        <f>H30</f>
        <v>22394.61</v>
      </c>
    </row>
    <row r="24" spans="1:8" ht="17.25" customHeight="1">
      <c r="A24" s="92"/>
      <c r="B24" s="88"/>
      <c r="C24" s="88"/>
      <c r="D24" s="90"/>
      <c r="E24" s="93"/>
      <c r="F24" s="83"/>
      <c r="G24" s="83"/>
      <c r="H24" s="83"/>
    </row>
    <row r="25" spans="1:8" ht="15.75" customHeight="1">
      <c r="A25" s="92"/>
      <c r="B25" s="88"/>
      <c r="C25" s="88"/>
      <c r="D25" s="90"/>
      <c r="E25" s="93"/>
      <c r="F25" s="83"/>
      <c r="G25" s="83"/>
      <c r="H25" s="83"/>
    </row>
    <row r="26" spans="1:8" ht="14.25" customHeight="1">
      <c r="A26" s="92"/>
      <c r="B26" s="88"/>
      <c r="C26" s="88"/>
      <c r="D26" s="90"/>
      <c r="E26" s="93"/>
      <c r="F26" s="83"/>
      <c r="G26" s="83"/>
      <c r="H26" s="83"/>
    </row>
    <row r="27" spans="1:8" ht="9.75" hidden="1" customHeight="1">
      <c r="A27" s="92"/>
      <c r="B27" s="88"/>
      <c r="C27" s="88"/>
      <c r="D27" s="90"/>
      <c r="E27" s="93"/>
      <c r="F27" s="83"/>
      <c r="G27" s="83"/>
      <c r="H27" s="83"/>
    </row>
    <row r="28" spans="1:8" ht="22.5" hidden="1" customHeight="1">
      <c r="A28" s="92"/>
      <c r="B28" s="88"/>
      <c r="C28" s="88"/>
      <c r="D28" s="90"/>
      <c r="E28" s="93"/>
      <c r="F28" s="83"/>
      <c r="G28" s="83"/>
      <c r="H28" s="83"/>
    </row>
    <row r="29" spans="1:8" ht="20.25" hidden="1" customHeight="1">
      <c r="A29" s="92"/>
      <c r="B29" s="88"/>
      <c r="C29" s="88"/>
      <c r="D29" s="90"/>
      <c r="E29" s="93"/>
      <c r="F29" s="83"/>
      <c r="G29" s="83"/>
      <c r="H29" s="83"/>
    </row>
    <row r="30" spans="1:8" ht="15" customHeight="1">
      <c r="A30" s="92" t="s">
        <v>12</v>
      </c>
      <c r="B30" s="88" t="s">
        <v>143</v>
      </c>
      <c r="C30" s="88" t="s">
        <v>145</v>
      </c>
      <c r="D30" s="90" t="s">
        <v>13</v>
      </c>
      <c r="E30" s="93"/>
      <c r="F30" s="83">
        <f>F35</f>
        <v>22565.9</v>
      </c>
      <c r="G30" s="83">
        <f>G35</f>
        <v>21545.65</v>
      </c>
      <c r="H30" s="83">
        <f>H35</f>
        <v>22394.61</v>
      </c>
    </row>
    <row r="31" spans="1:8" ht="15.75" customHeight="1">
      <c r="A31" s="92"/>
      <c r="B31" s="88"/>
      <c r="C31" s="88"/>
      <c r="D31" s="90"/>
      <c r="E31" s="93"/>
      <c r="F31" s="83"/>
      <c r="G31" s="83"/>
      <c r="H31" s="83"/>
    </row>
    <row r="32" spans="1:8" ht="15.75" customHeight="1">
      <c r="A32" s="92"/>
      <c r="B32" s="88"/>
      <c r="C32" s="88"/>
      <c r="D32" s="90"/>
      <c r="E32" s="93"/>
      <c r="F32" s="83"/>
      <c r="G32" s="83"/>
      <c r="H32" s="83"/>
    </row>
    <row r="33" spans="1:8" ht="3.75" customHeight="1">
      <c r="A33" s="92"/>
      <c r="B33" s="88"/>
      <c r="C33" s="88"/>
      <c r="D33" s="90"/>
      <c r="E33" s="93"/>
      <c r="F33" s="83"/>
      <c r="G33" s="83"/>
      <c r="H33" s="83"/>
    </row>
    <row r="34" spans="1:8" ht="33" hidden="1" customHeight="1">
      <c r="A34" s="92"/>
      <c r="B34" s="88"/>
      <c r="C34" s="88"/>
      <c r="D34" s="90"/>
      <c r="E34" s="93"/>
      <c r="F34" s="83"/>
      <c r="G34" s="83"/>
      <c r="H34" s="83"/>
    </row>
    <row r="35" spans="1:8" ht="31.5">
      <c r="A35" s="11" t="s">
        <v>14</v>
      </c>
      <c r="B35" s="67" t="s">
        <v>143</v>
      </c>
      <c r="C35" s="67" t="s">
        <v>145</v>
      </c>
      <c r="D35" s="69" t="s">
        <v>15</v>
      </c>
      <c r="E35" s="68"/>
      <c r="F35" s="70">
        <f>F36+F41+F43+F45</f>
        <v>22565.9</v>
      </c>
      <c r="G35" s="70">
        <f>G36+G41+G43+G45</f>
        <v>21545.65</v>
      </c>
      <c r="H35" s="70">
        <f>H36+H41+H43+H45</f>
        <v>22394.61</v>
      </c>
    </row>
    <row r="36" spans="1:8" ht="24" customHeight="1">
      <c r="A36" s="91" t="s">
        <v>6</v>
      </c>
      <c r="B36" s="88" t="s">
        <v>143</v>
      </c>
      <c r="C36" s="88" t="s">
        <v>145</v>
      </c>
      <c r="D36" s="90" t="s">
        <v>16</v>
      </c>
      <c r="E36" s="90" t="s">
        <v>17</v>
      </c>
      <c r="F36" s="84">
        <f>15175.71+1640.2</f>
        <v>16815.91</v>
      </c>
      <c r="G36" s="84">
        <v>15782.34</v>
      </c>
      <c r="H36" s="84">
        <v>16413.240000000002</v>
      </c>
    </row>
    <row r="37" spans="1:8" ht="15.75" customHeight="1">
      <c r="A37" s="91"/>
      <c r="B37" s="88"/>
      <c r="C37" s="88"/>
      <c r="D37" s="90"/>
      <c r="E37" s="90"/>
      <c r="F37" s="84"/>
      <c r="G37" s="84"/>
      <c r="H37" s="84"/>
    </row>
    <row r="38" spans="1:8" ht="29.25" customHeight="1">
      <c r="A38" s="91"/>
      <c r="B38" s="88"/>
      <c r="C38" s="88"/>
      <c r="D38" s="90"/>
      <c r="E38" s="90"/>
      <c r="F38" s="84"/>
      <c r="G38" s="84"/>
      <c r="H38" s="84"/>
    </row>
    <row r="39" spans="1:8" ht="15.75" customHeight="1">
      <c r="A39" s="91"/>
      <c r="B39" s="88"/>
      <c r="C39" s="88"/>
      <c r="D39" s="90"/>
      <c r="E39" s="90"/>
      <c r="F39" s="84"/>
      <c r="G39" s="84"/>
      <c r="H39" s="84"/>
    </row>
    <row r="40" spans="1:8" ht="27" hidden="1" customHeight="1">
      <c r="A40" s="91"/>
      <c r="B40" s="88"/>
      <c r="C40" s="88"/>
      <c r="D40" s="90"/>
      <c r="E40" s="90"/>
      <c r="F40" s="84"/>
      <c r="G40" s="84"/>
      <c r="H40" s="84"/>
    </row>
    <row r="41" spans="1:8" ht="22.5" customHeight="1">
      <c r="A41" s="91" t="s">
        <v>18</v>
      </c>
      <c r="B41" s="88" t="s">
        <v>143</v>
      </c>
      <c r="C41" s="88" t="s">
        <v>145</v>
      </c>
      <c r="D41" s="90" t="s">
        <v>16</v>
      </c>
      <c r="E41" s="90">
        <v>200</v>
      </c>
      <c r="F41" s="84">
        <v>3784.72</v>
      </c>
      <c r="G41" s="84">
        <v>3905.34</v>
      </c>
      <c r="H41" s="84">
        <v>4050.08</v>
      </c>
    </row>
    <row r="42" spans="1:8" ht="15.75" customHeight="1">
      <c r="A42" s="91"/>
      <c r="B42" s="88"/>
      <c r="C42" s="88"/>
      <c r="D42" s="90"/>
      <c r="E42" s="90"/>
      <c r="F42" s="84"/>
      <c r="G42" s="84"/>
      <c r="H42" s="84"/>
    </row>
    <row r="43" spans="1:8" ht="15" customHeight="1">
      <c r="A43" s="91" t="s">
        <v>19</v>
      </c>
      <c r="B43" s="88" t="s">
        <v>143</v>
      </c>
      <c r="C43" s="88" t="s">
        <v>145</v>
      </c>
      <c r="D43" s="90" t="s">
        <v>16</v>
      </c>
      <c r="E43" s="90">
        <v>800</v>
      </c>
      <c r="F43" s="84">
        <f>25</f>
        <v>25</v>
      </c>
      <c r="G43" s="84">
        <v>25</v>
      </c>
      <c r="H43" s="84">
        <v>25</v>
      </c>
    </row>
    <row r="44" spans="1:8" ht="19.5" customHeight="1">
      <c r="A44" s="91"/>
      <c r="B44" s="88"/>
      <c r="C44" s="88"/>
      <c r="D44" s="90"/>
      <c r="E44" s="90"/>
      <c r="F44" s="84"/>
      <c r="G44" s="84"/>
      <c r="H44" s="84"/>
    </row>
    <row r="45" spans="1:8" ht="22.5" customHeight="1">
      <c r="A45" s="91" t="s">
        <v>20</v>
      </c>
      <c r="B45" s="88" t="s">
        <v>143</v>
      </c>
      <c r="C45" s="88" t="s">
        <v>145</v>
      </c>
      <c r="D45" s="92" t="s">
        <v>21</v>
      </c>
      <c r="E45" s="90">
        <v>100</v>
      </c>
      <c r="F45" s="84">
        <f>1762.47+177.8</f>
        <v>1940.27</v>
      </c>
      <c r="G45" s="84">
        <v>1832.97</v>
      </c>
      <c r="H45" s="84">
        <v>1906.29</v>
      </c>
    </row>
    <row r="46" spans="1:8" ht="15" customHeight="1">
      <c r="A46" s="91"/>
      <c r="B46" s="88"/>
      <c r="C46" s="88"/>
      <c r="D46" s="92"/>
      <c r="E46" s="90"/>
      <c r="F46" s="84"/>
      <c r="G46" s="84"/>
      <c r="H46" s="84"/>
    </row>
    <row r="47" spans="1:8" ht="15.75" customHeight="1">
      <c r="A47" s="91"/>
      <c r="B47" s="88"/>
      <c r="C47" s="88"/>
      <c r="D47" s="92"/>
      <c r="E47" s="90"/>
      <c r="F47" s="84"/>
      <c r="G47" s="84"/>
      <c r="H47" s="84"/>
    </row>
    <row r="48" spans="1:8" ht="15.75" customHeight="1">
      <c r="A48" s="91"/>
      <c r="B48" s="88"/>
      <c r="C48" s="88"/>
      <c r="D48" s="92"/>
      <c r="E48" s="90"/>
      <c r="F48" s="84"/>
      <c r="G48" s="84"/>
      <c r="H48" s="84"/>
    </row>
    <row r="49" spans="1:8" ht="21" customHeight="1">
      <c r="A49" s="91"/>
      <c r="B49" s="88"/>
      <c r="C49" s="88"/>
      <c r="D49" s="92"/>
      <c r="E49" s="90"/>
      <c r="F49" s="84"/>
      <c r="G49" s="84"/>
      <c r="H49" s="84"/>
    </row>
    <row r="50" spans="1:8" ht="9" customHeight="1">
      <c r="A50" s="91"/>
      <c r="B50" s="88"/>
      <c r="C50" s="88"/>
      <c r="D50" s="92"/>
      <c r="E50" s="90"/>
      <c r="F50" s="84"/>
      <c r="G50" s="84"/>
      <c r="H50" s="84"/>
    </row>
    <row r="51" spans="1:8" ht="19.5" customHeight="1">
      <c r="A51" s="66" t="s">
        <v>22</v>
      </c>
      <c r="B51" s="67" t="s">
        <v>143</v>
      </c>
      <c r="C51" s="67" t="s">
        <v>197</v>
      </c>
      <c r="D51" s="47"/>
      <c r="E51" s="69"/>
      <c r="F51" s="70">
        <f t="shared" ref="F51:H54" si="1">F52</f>
        <v>50</v>
      </c>
      <c r="G51" s="70">
        <f t="shared" si="1"/>
        <v>50</v>
      </c>
      <c r="H51" s="70">
        <f t="shared" si="1"/>
        <v>50</v>
      </c>
    </row>
    <row r="52" spans="1:8" ht="66.75" customHeight="1">
      <c r="A52" s="66" t="s">
        <v>159</v>
      </c>
      <c r="B52" s="12" t="s">
        <v>143</v>
      </c>
      <c r="C52" s="12" t="s">
        <v>197</v>
      </c>
      <c r="D52" s="13" t="s">
        <v>11</v>
      </c>
      <c r="E52" s="69"/>
      <c r="F52" s="70">
        <f t="shared" si="1"/>
        <v>50</v>
      </c>
      <c r="G52" s="70">
        <f t="shared" si="1"/>
        <v>50</v>
      </c>
      <c r="H52" s="70">
        <f t="shared" si="1"/>
        <v>50</v>
      </c>
    </row>
    <row r="53" spans="1:8" ht="20.25" customHeight="1">
      <c r="A53" s="66" t="s">
        <v>23</v>
      </c>
      <c r="B53" s="12" t="s">
        <v>143</v>
      </c>
      <c r="C53" s="12">
        <v>11</v>
      </c>
      <c r="D53" s="13" t="s">
        <v>24</v>
      </c>
      <c r="E53" s="69"/>
      <c r="F53" s="70">
        <f t="shared" si="1"/>
        <v>50</v>
      </c>
      <c r="G53" s="70">
        <f t="shared" si="1"/>
        <v>50</v>
      </c>
      <c r="H53" s="70">
        <f t="shared" si="1"/>
        <v>50</v>
      </c>
    </row>
    <row r="54" spans="1:8" ht="31.5">
      <c r="A54" s="11" t="s">
        <v>25</v>
      </c>
      <c r="B54" s="12" t="s">
        <v>143</v>
      </c>
      <c r="C54" s="12">
        <v>11</v>
      </c>
      <c r="D54" s="13" t="s">
        <v>26</v>
      </c>
      <c r="E54" s="69"/>
      <c r="F54" s="70">
        <f t="shared" si="1"/>
        <v>50</v>
      </c>
      <c r="G54" s="70">
        <f t="shared" si="1"/>
        <v>50</v>
      </c>
      <c r="H54" s="70">
        <f t="shared" si="1"/>
        <v>50</v>
      </c>
    </row>
    <row r="55" spans="1:8" ht="31.5">
      <c r="A55" s="66" t="s">
        <v>27</v>
      </c>
      <c r="B55" s="67" t="s">
        <v>143</v>
      </c>
      <c r="C55" s="67">
        <v>11</v>
      </c>
      <c r="D55" s="69" t="s">
        <v>28</v>
      </c>
      <c r="E55" s="13">
        <v>800</v>
      </c>
      <c r="F55" s="31">
        <v>50</v>
      </c>
      <c r="G55" s="31">
        <v>50</v>
      </c>
      <c r="H55" s="31">
        <v>50</v>
      </c>
    </row>
    <row r="56" spans="1:8" ht="15.75">
      <c r="A56" s="66" t="s">
        <v>29</v>
      </c>
      <c r="B56" s="67" t="s">
        <v>143</v>
      </c>
      <c r="C56" s="67">
        <v>13</v>
      </c>
      <c r="D56" s="69"/>
      <c r="E56" s="69"/>
      <c r="F56" s="46">
        <f>F57+F62+F65</f>
        <v>675.72</v>
      </c>
      <c r="G56" s="46">
        <f>G57+G62+G65</f>
        <v>698.67000000000007</v>
      </c>
      <c r="H56" s="46">
        <f>H57+H62+H65</f>
        <v>722.54</v>
      </c>
    </row>
    <row r="57" spans="1:8" ht="69.75" customHeight="1">
      <c r="A57" s="66" t="s">
        <v>154</v>
      </c>
      <c r="B57" s="67" t="s">
        <v>143</v>
      </c>
      <c r="C57" s="67">
        <v>13</v>
      </c>
      <c r="D57" s="69" t="s">
        <v>11</v>
      </c>
      <c r="E57" s="68"/>
      <c r="F57" s="70">
        <f t="shared" ref="F57:H59" si="2">F58</f>
        <v>244.72</v>
      </c>
      <c r="G57" s="70">
        <f t="shared" si="2"/>
        <v>254.43</v>
      </c>
      <c r="H57" s="70">
        <f t="shared" si="2"/>
        <v>264.52999999999997</v>
      </c>
    </row>
    <row r="58" spans="1:8" ht="50.25" customHeight="1">
      <c r="A58" s="66" t="s">
        <v>12</v>
      </c>
      <c r="B58" s="67" t="s">
        <v>143</v>
      </c>
      <c r="C58" s="67">
        <v>13</v>
      </c>
      <c r="D58" s="69" t="s">
        <v>13</v>
      </c>
      <c r="E58" s="68"/>
      <c r="F58" s="70">
        <f t="shared" si="2"/>
        <v>244.72</v>
      </c>
      <c r="G58" s="70">
        <f t="shared" si="2"/>
        <v>254.43</v>
      </c>
      <c r="H58" s="70">
        <f t="shared" si="2"/>
        <v>264.52999999999997</v>
      </c>
    </row>
    <row r="59" spans="1:8" ht="31.5">
      <c r="A59" s="11" t="s">
        <v>14</v>
      </c>
      <c r="B59" s="67" t="s">
        <v>143</v>
      </c>
      <c r="C59" s="67">
        <v>13</v>
      </c>
      <c r="D59" s="69" t="s">
        <v>15</v>
      </c>
      <c r="E59" s="68"/>
      <c r="F59" s="70">
        <f t="shared" si="2"/>
        <v>244.72</v>
      </c>
      <c r="G59" s="70">
        <f t="shared" si="2"/>
        <v>254.43</v>
      </c>
      <c r="H59" s="70">
        <f t="shared" si="2"/>
        <v>264.52999999999997</v>
      </c>
    </row>
    <row r="60" spans="1:8" ht="17.25" customHeight="1">
      <c r="A60" s="91" t="s">
        <v>30</v>
      </c>
      <c r="B60" s="88" t="s">
        <v>143</v>
      </c>
      <c r="C60" s="88">
        <v>13</v>
      </c>
      <c r="D60" s="90" t="s">
        <v>31</v>
      </c>
      <c r="E60" s="90" t="s">
        <v>32</v>
      </c>
      <c r="F60" s="84">
        <v>244.72</v>
      </c>
      <c r="G60" s="84">
        <v>254.43</v>
      </c>
      <c r="H60" s="84">
        <v>264.52999999999997</v>
      </c>
    </row>
    <row r="61" spans="1:8" ht="34.5" customHeight="1">
      <c r="A61" s="91"/>
      <c r="B61" s="88"/>
      <c r="C61" s="88"/>
      <c r="D61" s="90"/>
      <c r="E61" s="90"/>
      <c r="F61" s="84"/>
      <c r="G61" s="84"/>
      <c r="H61" s="84"/>
    </row>
    <row r="62" spans="1:8" ht="39.75" customHeight="1">
      <c r="A62" s="66" t="s">
        <v>33</v>
      </c>
      <c r="B62" s="67" t="s">
        <v>143</v>
      </c>
      <c r="C62" s="67">
        <v>13</v>
      </c>
      <c r="D62" s="69" t="s">
        <v>34</v>
      </c>
      <c r="E62" s="69"/>
      <c r="F62" s="70">
        <f t="shared" ref="F62:H63" si="3">F63</f>
        <v>331</v>
      </c>
      <c r="G62" s="70">
        <f t="shared" si="3"/>
        <v>344.24</v>
      </c>
      <c r="H62" s="70">
        <f t="shared" si="3"/>
        <v>358.01</v>
      </c>
    </row>
    <row r="63" spans="1:8" ht="53.25" customHeight="1">
      <c r="A63" s="14" t="s">
        <v>35</v>
      </c>
      <c r="B63" s="67" t="s">
        <v>143</v>
      </c>
      <c r="C63" s="67">
        <v>13</v>
      </c>
      <c r="D63" s="69" t="s">
        <v>36</v>
      </c>
      <c r="E63" s="69"/>
      <c r="F63" s="70">
        <f t="shared" si="3"/>
        <v>331</v>
      </c>
      <c r="G63" s="70">
        <f t="shared" si="3"/>
        <v>344.24</v>
      </c>
      <c r="H63" s="70">
        <f t="shared" si="3"/>
        <v>358.01</v>
      </c>
    </row>
    <row r="64" spans="1:8" ht="36.75" customHeight="1">
      <c r="A64" s="66" t="s">
        <v>37</v>
      </c>
      <c r="B64" s="67" t="s">
        <v>143</v>
      </c>
      <c r="C64" s="67">
        <v>13</v>
      </c>
      <c r="D64" s="69" t="s">
        <v>38</v>
      </c>
      <c r="E64" s="69">
        <v>200</v>
      </c>
      <c r="F64" s="70">
        <v>331</v>
      </c>
      <c r="G64" s="70">
        <v>344.24</v>
      </c>
      <c r="H64" s="70">
        <v>358.01</v>
      </c>
    </row>
    <row r="65" spans="1:8" ht="31.5">
      <c r="A65" s="66" t="s">
        <v>2</v>
      </c>
      <c r="B65" s="67" t="s">
        <v>143</v>
      </c>
      <c r="C65" s="67">
        <v>13</v>
      </c>
      <c r="D65" s="69" t="s">
        <v>39</v>
      </c>
      <c r="E65" s="69"/>
      <c r="F65" s="70">
        <f>F66</f>
        <v>100</v>
      </c>
      <c r="G65" s="70">
        <f>G66</f>
        <v>100</v>
      </c>
      <c r="H65" s="70">
        <f>H66</f>
        <v>100</v>
      </c>
    </row>
    <row r="66" spans="1:8" ht="15.75" customHeight="1">
      <c r="A66" s="89" t="s">
        <v>40</v>
      </c>
      <c r="B66" s="88" t="s">
        <v>143</v>
      </c>
      <c r="C66" s="88">
        <v>13</v>
      </c>
      <c r="D66" s="90" t="s">
        <v>39</v>
      </c>
      <c r="E66" s="90"/>
      <c r="F66" s="84">
        <f>F70</f>
        <v>100</v>
      </c>
      <c r="G66" s="84">
        <f>G70</f>
        <v>100</v>
      </c>
      <c r="H66" s="84">
        <f>H70</f>
        <v>100</v>
      </c>
    </row>
    <row r="67" spans="1:8" ht="21" customHeight="1">
      <c r="A67" s="89"/>
      <c r="B67" s="88"/>
      <c r="C67" s="88"/>
      <c r="D67" s="90"/>
      <c r="E67" s="90"/>
      <c r="F67" s="84"/>
      <c r="G67" s="84"/>
      <c r="H67" s="84"/>
    </row>
    <row r="68" spans="1:8" ht="21.75" hidden="1" customHeight="1">
      <c r="A68" s="89"/>
      <c r="B68" s="88"/>
      <c r="C68" s="88"/>
      <c r="D68" s="90"/>
      <c r="E68" s="90"/>
      <c r="F68" s="84"/>
      <c r="G68" s="84"/>
      <c r="H68" s="84"/>
    </row>
    <row r="69" spans="1:8" ht="15" hidden="1" customHeight="1">
      <c r="A69" s="89"/>
      <c r="B69" s="88"/>
      <c r="C69" s="88"/>
      <c r="D69" s="90"/>
      <c r="E69" s="90"/>
      <c r="F69" s="84"/>
      <c r="G69" s="84"/>
      <c r="H69" s="84"/>
    </row>
    <row r="70" spans="1:8" ht="15" customHeight="1">
      <c r="A70" s="89" t="s">
        <v>41</v>
      </c>
      <c r="B70" s="88" t="s">
        <v>143</v>
      </c>
      <c r="C70" s="88">
        <v>13</v>
      </c>
      <c r="D70" s="90" t="s">
        <v>42</v>
      </c>
      <c r="E70" s="90"/>
      <c r="F70" s="84">
        <f>F72+F74</f>
        <v>100</v>
      </c>
      <c r="G70" s="84">
        <f t="shared" ref="G70:H70" si="4">G72+G74</f>
        <v>100</v>
      </c>
      <c r="H70" s="84">
        <f t="shared" si="4"/>
        <v>100</v>
      </c>
    </row>
    <row r="71" spans="1:8" ht="24" customHeight="1">
      <c r="A71" s="89"/>
      <c r="B71" s="88"/>
      <c r="C71" s="88"/>
      <c r="D71" s="90"/>
      <c r="E71" s="90"/>
      <c r="F71" s="84"/>
      <c r="G71" s="84"/>
      <c r="H71" s="84"/>
    </row>
    <row r="72" spans="1:8" ht="15" customHeight="1">
      <c r="A72" s="89" t="s">
        <v>43</v>
      </c>
      <c r="B72" s="88" t="s">
        <v>143</v>
      </c>
      <c r="C72" s="88">
        <v>13</v>
      </c>
      <c r="D72" s="90" t="s">
        <v>44</v>
      </c>
      <c r="E72" s="90">
        <v>500</v>
      </c>
      <c r="F72" s="84">
        <v>80</v>
      </c>
      <c r="G72" s="84">
        <v>80</v>
      </c>
      <c r="H72" s="84">
        <v>80</v>
      </c>
    </row>
    <row r="73" spans="1:8" ht="17.25" customHeight="1">
      <c r="A73" s="89"/>
      <c r="B73" s="88"/>
      <c r="C73" s="88"/>
      <c r="D73" s="90"/>
      <c r="E73" s="90"/>
      <c r="F73" s="84"/>
      <c r="G73" s="84"/>
      <c r="H73" s="84"/>
    </row>
    <row r="74" spans="1:8" s="8" customFormat="1" ht="52.5" customHeight="1">
      <c r="A74" s="72" t="s">
        <v>172</v>
      </c>
      <c r="B74" s="48" t="s">
        <v>143</v>
      </c>
      <c r="C74" s="48">
        <v>13</v>
      </c>
      <c r="D74" s="66" t="s">
        <v>173</v>
      </c>
      <c r="E74" s="69">
        <v>500</v>
      </c>
      <c r="F74" s="70">
        <v>20</v>
      </c>
      <c r="G74" s="70">
        <v>20</v>
      </c>
      <c r="H74" s="70">
        <v>20</v>
      </c>
    </row>
    <row r="75" spans="1:8" ht="35.25" customHeight="1">
      <c r="A75" s="66" t="s">
        <v>45</v>
      </c>
      <c r="B75" s="67" t="s">
        <v>144</v>
      </c>
      <c r="C75" s="67" t="s">
        <v>166</v>
      </c>
      <c r="D75" s="69"/>
      <c r="E75" s="69"/>
      <c r="F75" s="46">
        <f t="shared" ref="F75:H77" si="5">F76</f>
        <v>230</v>
      </c>
      <c r="G75" s="46">
        <f t="shared" si="5"/>
        <v>239.2</v>
      </c>
      <c r="H75" s="37">
        <f t="shared" si="5"/>
        <v>248.77</v>
      </c>
    </row>
    <row r="76" spans="1:8" ht="78.75">
      <c r="A76" s="66" t="s">
        <v>156</v>
      </c>
      <c r="B76" s="67" t="s">
        <v>144</v>
      </c>
      <c r="C76" s="67" t="s">
        <v>166</v>
      </c>
      <c r="D76" s="69" t="s">
        <v>139</v>
      </c>
      <c r="E76" s="69"/>
      <c r="F76" s="70">
        <f t="shared" si="5"/>
        <v>230</v>
      </c>
      <c r="G76" s="70">
        <f t="shared" si="5"/>
        <v>239.2</v>
      </c>
      <c r="H76" s="70">
        <f t="shared" si="5"/>
        <v>248.77</v>
      </c>
    </row>
    <row r="77" spans="1:8" ht="54" customHeight="1">
      <c r="A77" s="11" t="s">
        <v>142</v>
      </c>
      <c r="B77" s="67" t="s">
        <v>144</v>
      </c>
      <c r="C77" s="67" t="s">
        <v>166</v>
      </c>
      <c r="D77" s="69" t="s">
        <v>140</v>
      </c>
      <c r="E77" s="69"/>
      <c r="F77" s="70">
        <f t="shared" si="5"/>
        <v>230</v>
      </c>
      <c r="G77" s="70">
        <f t="shared" si="5"/>
        <v>239.2</v>
      </c>
      <c r="H77" s="70">
        <f t="shared" si="5"/>
        <v>248.77</v>
      </c>
    </row>
    <row r="78" spans="1:8" ht="50.25" customHeight="1">
      <c r="A78" s="66" t="s">
        <v>47</v>
      </c>
      <c r="B78" s="67" t="s">
        <v>144</v>
      </c>
      <c r="C78" s="67" t="s">
        <v>166</v>
      </c>
      <c r="D78" s="69" t="s">
        <v>141</v>
      </c>
      <c r="E78" s="69">
        <v>200</v>
      </c>
      <c r="F78" s="70">
        <v>230</v>
      </c>
      <c r="G78" s="70">
        <v>239.2</v>
      </c>
      <c r="H78" s="70">
        <v>248.77</v>
      </c>
    </row>
    <row r="79" spans="1:8" ht="15.75">
      <c r="A79" s="66" t="s">
        <v>48</v>
      </c>
      <c r="B79" s="67" t="s">
        <v>145</v>
      </c>
      <c r="C79" s="67"/>
      <c r="D79" s="69"/>
      <c r="E79" s="69"/>
      <c r="F79" s="46">
        <f>F80+F85+F94</f>
        <v>55724.22</v>
      </c>
      <c r="G79" s="46">
        <f>G80+G85+G94</f>
        <v>54142.569999999992</v>
      </c>
      <c r="H79" s="37">
        <f>H80+H85+H94</f>
        <v>54994.81</v>
      </c>
    </row>
    <row r="80" spans="1:8" ht="15.75">
      <c r="A80" s="33" t="s">
        <v>49</v>
      </c>
      <c r="B80" s="54" t="s">
        <v>145</v>
      </c>
      <c r="C80" s="54" t="s">
        <v>147</v>
      </c>
      <c r="D80" s="55"/>
      <c r="E80" s="55"/>
      <c r="F80" s="70">
        <f>F81</f>
        <v>2497.1999999999998</v>
      </c>
      <c r="G80" s="70">
        <f t="shared" ref="G80:H80" si="6">G81</f>
        <v>2498.4499999999998</v>
      </c>
      <c r="H80" s="70">
        <f t="shared" si="6"/>
        <v>2499.75</v>
      </c>
    </row>
    <row r="81" spans="1:8" ht="78.75">
      <c r="A81" s="43" t="s">
        <v>187</v>
      </c>
      <c r="B81" s="54" t="s">
        <v>145</v>
      </c>
      <c r="C81" s="54" t="s">
        <v>147</v>
      </c>
      <c r="D81" s="61" t="s">
        <v>50</v>
      </c>
      <c r="E81" s="55"/>
      <c r="F81" s="70">
        <f>F82</f>
        <v>2497.1999999999998</v>
      </c>
      <c r="G81" s="70">
        <f>G82</f>
        <v>2498.4499999999998</v>
      </c>
      <c r="H81" s="70">
        <f>H82</f>
        <v>2499.75</v>
      </c>
    </row>
    <row r="82" spans="1:8" ht="31.5">
      <c r="A82" s="38" t="s">
        <v>51</v>
      </c>
      <c r="B82" s="54" t="s">
        <v>145</v>
      </c>
      <c r="C82" s="54" t="s">
        <v>147</v>
      </c>
      <c r="D82" s="61" t="s">
        <v>52</v>
      </c>
      <c r="E82" s="55"/>
      <c r="F82" s="70">
        <f>F83</f>
        <v>2497.1999999999998</v>
      </c>
      <c r="G82" s="70">
        <f t="shared" ref="G82:H82" si="7">G83</f>
        <v>2498.4499999999998</v>
      </c>
      <c r="H82" s="70">
        <f t="shared" si="7"/>
        <v>2499.75</v>
      </c>
    </row>
    <row r="83" spans="1:8" ht="47.25">
      <c r="A83" s="42" t="s">
        <v>53</v>
      </c>
      <c r="B83" s="54" t="s">
        <v>145</v>
      </c>
      <c r="C83" s="54" t="s">
        <v>147</v>
      </c>
      <c r="D83" s="61" t="s">
        <v>54</v>
      </c>
      <c r="E83" s="55"/>
      <c r="F83" s="70">
        <f>F84</f>
        <v>2497.1999999999998</v>
      </c>
      <c r="G83" s="70">
        <f>G84</f>
        <v>2498.4499999999998</v>
      </c>
      <c r="H83" s="70">
        <f>H84</f>
        <v>2499.75</v>
      </c>
    </row>
    <row r="84" spans="1:8" s="8" customFormat="1" ht="66.75" customHeight="1">
      <c r="A84" s="27" t="s">
        <v>174</v>
      </c>
      <c r="B84" s="54" t="s">
        <v>145</v>
      </c>
      <c r="C84" s="54" t="s">
        <v>147</v>
      </c>
      <c r="D84" s="61" t="s">
        <v>175</v>
      </c>
      <c r="E84" s="55">
        <v>200</v>
      </c>
      <c r="F84" s="70">
        <f>31.2+2066+400</f>
        <v>2497.1999999999998</v>
      </c>
      <c r="G84" s="70">
        <f>32.45+2066+400</f>
        <v>2498.4499999999998</v>
      </c>
      <c r="H84" s="70">
        <f>33.75+2066+400</f>
        <v>2499.75</v>
      </c>
    </row>
    <row r="85" spans="1:8" s="8" customFormat="1" ht="17.25" customHeight="1">
      <c r="A85" s="15" t="s">
        <v>55</v>
      </c>
      <c r="B85" s="67" t="s">
        <v>145</v>
      </c>
      <c r="C85" s="67" t="s">
        <v>146</v>
      </c>
      <c r="D85" s="16"/>
      <c r="E85" s="69"/>
      <c r="F85" s="70">
        <f t="shared" ref="F85:H86" si="8">F86</f>
        <v>48134.9</v>
      </c>
      <c r="G85" s="70">
        <f t="shared" si="8"/>
        <v>51336.92</v>
      </c>
      <c r="H85" s="70">
        <f t="shared" si="8"/>
        <v>52172.86</v>
      </c>
    </row>
    <row r="86" spans="1:8" ht="78.75">
      <c r="A86" s="15" t="s">
        <v>187</v>
      </c>
      <c r="B86" s="67" t="s">
        <v>145</v>
      </c>
      <c r="C86" s="67" t="s">
        <v>146</v>
      </c>
      <c r="D86" s="16" t="s">
        <v>50</v>
      </c>
      <c r="E86" s="69"/>
      <c r="F86" s="70">
        <f t="shared" si="8"/>
        <v>48134.9</v>
      </c>
      <c r="G86" s="70">
        <f t="shared" si="8"/>
        <v>51336.92</v>
      </c>
      <c r="H86" s="70">
        <f t="shared" si="8"/>
        <v>52172.86</v>
      </c>
    </row>
    <row r="87" spans="1:8" ht="63">
      <c r="A87" s="66" t="s">
        <v>188</v>
      </c>
      <c r="B87" s="67" t="s">
        <v>145</v>
      </c>
      <c r="C87" s="67" t="s">
        <v>146</v>
      </c>
      <c r="D87" s="16" t="s">
        <v>57</v>
      </c>
      <c r="E87" s="69"/>
      <c r="F87" s="70">
        <f>F88+F91</f>
        <v>48134.9</v>
      </c>
      <c r="G87" s="70">
        <f>G88+G91</f>
        <v>51336.92</v>
      </c>
      <c r="H87" s="70">
        <f>H88+H91</f>
        <v>52172.86</v>
      </c>
    </row>
    <row r="88" spans="1:8" ht="31.5">
      <c r="A88" s="11" t="s">
        <v>58</v>
      </c>
      <c r="B88" s="67" t="s">
        <v>145</v>
      </c>
      <c r="C88" s="67" t="s">
        <v>146</v>
      </c>
      <c r="D88" s="16" t="s">
        <v>59</v>
      </c>
      <c r="E88" s="69"/>
      <c r="F88" s="70">
        <f>F89+F90</f>
        <v>45334.9</v>
      </c>
      <c r="G88" s="70">
        <f>G89+G90</f>
        <v>48256.92</v>
      </c>
      <c r="H88" s="70">
        <f>H89+H90</f>
        <v>48872.86</v>
      </c>
    </row>
    <row r="89" spans="1:8" ht="38.25" customHeight="1">
      <c r="A89" s="21" t="s">
        <v>163</v>
      </c>
      <c r="B89" s="67" t="s">
        <v>145</v>
      </c>
      <c r="C89" s="67" t="s">
        <v>146</v>
      </c>
      <c r="D89" s="16" t="s">
        <v>61</v>
      </c>
      <c r="E89" s="69">
        <v>200</v>
      </c>
      <c r="F89" s="70">
        <v>10410</v>
      </c>
      <c r="G89" s="70">
        <v>13314</v>
      </c>
      <c r="H89" s="70">
        <v>13911.2</v>
      </c>
    </row>
    <row r="90" spans="1:8" ht="48.75" customHeight="1">
      <c r="A90" s="71" t="s">
        <v>60</v>
      </c>
      <c r="B90" s="67" t="s">
        <v>145</v>
      </c>
      <c r="C90" s="67" t="s">
        <v>146</v>
      </c>
      <c r="D90" s="16" t="s">
        <v>200</v>
      </c>
      <c r="E90" s="69">
        <v>200</v>
      </c>
      <c r="F90" s="70">
        <f>450.5+34474.4</f>
        <v>34924.9</v>
      </c>
      <c r="G90" s="70">
        <f>468.52+34474.4</f>
        <v>34942.92</v>
      </c>
      <c r="H90" s="70">
        <f>487.26+34474.4</f>
        <v>34961.660000000003</v>
      </c>
    </row>
    <row r="91" spans="1:8" s="3" customFormat="1" ht="31.5">
      <c r="A91" s="11" t="s">
        <v>62</v>
      </c>
      <c r="B91" s="67" t="s">
        <v>145</v>
      </c>
      <c r="C91" s="67" t="s">
        <v>146</v>
      </c>
      <c r="D91" s="16" t="s">
        <v>63</v>
      </c>
      <c r="E91" s="68"/>
      <c r="F91" s="70">
        <f>F92+F93</f>
        <v>2800</v>
      </c>
      <c r="G91" s="70">
        <f>G92+G93</f>
        <v>3080</v>
      </c>
      <c r="H91" s="70">
        <f>H92+H93</f>
        <v>3300</v>
      </c>
    </row>
    <row r="92" spans="1:8" ht="47.25">
      <c r="A92" s="71" t="s">
        <v>64</v>
      </c>
      <c r="B92" s="67" t="s">
        <v>145</v>
      </c>
      <c r="C92" s="67" t="s">
        <v>146</v>
      </c>
      <c r="D92" s="16" t="s">
        <v>65</v>
      </c>
      <c r="E92" s="69" t="s">
        <v>32</v>
      </c>
      <c r="F92" s="70">
        <v>2800</v>
      </c>
      <c r="G92" s="70">
        <v>3080</v>
      </c>
      <c r="H92" s="70">
        <v>3300</v>
      </c>
    </row>
    <row r="93" spans="1:8" ht="46.5" customHeight="1">
      <c r="A93" s="71" t="s">
        <v>66</v>
      </c>
      <c r="B93" s="67" t="s">
        <v>145</v>
      </c>
      <c r="C93" s="67" t="s">
        <v>146</v>
      </c>
      <c r="D93" s="16" t="s">
        <v>67</v>
      </c>
      <c r="E93" s="69">
        <v>200</v>
      </c>
      <c r="F93" s="70">
        <v>0</v>
      </c>
      <c r="G93" s="70">
        <v>0</v>
      </c>
      <c r="H93" s="70">
        <v>0</v>
      </c>
    </row>
    <row r="94" spans="1:8" ht="13.5" customHeight="1">
      <c r="A94" s="66" t="s">
        <v>68</v>
      </c>
      <c r="B94" s="67" t="s">
        <v>145</v>
      </c>
      <c r="C94" s="67">
        <v>12</v>
      </c>
      <c r="D94" s="69"/>
      <c r="E94" s="69"/>
      <c r="F94" s="70">
        <f>F95+F99</f>
        <v>5092.12</v>
      </c>
      <c r="G94" s="70">
        <f>G95+G99</f>
        <v>307.2</v>
      </c>
      <c r="H94" s="70">
        <f>H95+H99</f>
        <v>322.2</v>
      </c>
    </row>
    <row r="95" spans="1:8" ht="48.75" customHeight="1">
      <c r="A95" s="66" t="s">
        <v>189</v>
      </c>
      <c r="B95" s="67" t="s">
        <v>145</v>
      </c>
      <c r="C95" s="67">
        <v>12</v>
      </c>
      <c r="D95" s="69" t="s">
        <v>11</v>
      </c>
      <c r="E95" s="49"/>
      <c r="F95" s="70">
        <f t="shared" ref="F95:H97" si="9">F96</f>
        <v>5074.92</v>
      </c>
      <c r="G95" s="70">
        <f t="shared" si="9"/>
        <v>290</v>
      </c>
      <c r="H95" s="70">
        <f t="shared" si="9"/>
        <v>305</v>
      </c>
    </row>
    <row r="96" spans="1:8" ht="31.5">
      <c r="A96" s="66" t="s">
        <v>33</v>
      </c>
      <c r="B96" s="67" t="s">
        <v>145</v>
      </c>
      <c r="C96" s="67">
        <v>12</v>
      </c>
      <c r="D96" s="69" t="s">
        <v>34</v>
      </c>
      <c r="E96" s="69"/>
      <c r="F96" s="70">
        <f t="shared" si="9"/>
        <v>5074.92</v>
      </c>
      <c r="G96" s="70">
        <f t="shared" si="9"/>
        <v>290</v>
      </c>
      <c r="H96" s="70">
        <f t="shared" si="9"/>
        <v>305</v>
      </c>
    </row>
    <row r="97" spans="1:8" ht="47.25">
      <c r="A97" s="14" t="s">
        <v>35</v>
      </c>
      <c r="B97" s="67" t="s">
        <v>145</v>
      </c>
      <c r="C97" s="67">
        <v>12</v>
      </c>
      <c r="D97" s="69" t="s">
        <v>36</v>
      </c>
      <c r="E97" s="69"/>
      <c r="F97" s="70">
        <f t="shared" si="9"/>
        <v>5074.92</v>
      </c>
      <c r="G97" s="70">
        <f t="shared" si="9"/>
        <v>290</v>
      </c>
      <c r="H97" s="70">
        <f t="shared" si="9"/>
        <v>305</v>
      </c>
    </row>
    <row r="98" spans="1:8" ht="37.5" customHeight="1">
      <c r="A98" s="66" t="s">
        <v>37</v>
      </c>
      <c r="B98" s="67" t="s">
        <v>145</v>
      </c>
      <c r="C98" s="67">
        <v>12</v>
      </c>
      <c r="D98" s="69" t="s">
        <v>38</v>
      </c>
      <c r="E98" s="69">
        <v>200</v>
      </c>
      <c r="F98" s="70">
        <f>3307+1767.92</f>
        <v>5074.92</v>
      </c>
      <c r="G98" s="70">
        <v>290</v>
      </c>
      <c r="H98" s="70">
        <v>305</v>
      </c>
    </row>
    <row r="99" spans="1:8" ht="78.75">
      <c r="A99" s="71" t="s">
        <v>155</v>
      </c>
      <c r="B99" s="67" t="s">
        <v>145</v>
      </c>
      <c r="C99" s="67">
        <v>12</v>
      </c>
      <c r="D99" s="69" t="s">
        <v>74</v>
      </c>
      <c r="E99" s="69"/>
      <c r="F99" s="70">
        <f t="shared" ref="F99:H101" si="10">F100</f>
        <v>17.2</v>
      </c>
      <c r="G99" s="70">
        <f t="shared" si="10"/>
        <v>17.2</v>
      </c>
      <c r="H99" s="70">
        <f t="shared" si="10"/>
        <v>17.2</v>
      </c>
    </row>
    <row r="100" spans="1:8" ht="21" customHeight="1">
      <c r="A100" s="71" t="s">
        <v>75</v>
      </c>
      <c r="B100" s="67" t="s">
        <v>145</v>
      </c>
      <c r="C100" s="67">
        <v>12</v>
      </c>
      <c r="D100" s="69" t="s">
        <v>76</v>
      </c>
      <c r="E100" s="69"/>
      <c r="F100" s="70">
        <f t="shared" si="10"/>
        <v>17.2</v>
      </c>
      <c r="G100" s="70">
        <f t="shared" si="10"/>
        <v>17.2</v>
      </c>
      <c r="H100" s="70">
        <f t="shared" si="10"/>
        <v>17.2</v>
      </c>
    </row>
    <row r="101" spans="1:8" ht="31.5">
      <c r="A101" s="11" t="s">
        <v>77</v>
      </c>
      <c r="B101" s="67" t="s">
        <v>145</v>
      </c>
      <c r="C101" s="67">
        <v>12</v>
      </c>
      <c r="D101" s="69" t="s">
        <v>78</v>
      </c>
      <c r="E101" s="69"/>
      <c r="F101" s="70">
        <f t="shared" si="10"/>
        <v>17.2</v>
      </c>
      <c r="G101" s="70">
        <f t="shared" si="10"/>
        <v>17.2</v>
      </c>
      <c r="H101" s="70">
        <f t="shared" si="10"/>
        <v>17.2</v>
      </c>
    </row>
    <row r="102" spans="1:8" ht="31.5">
      <c r="A102" s="71" t="s">
        <v>160</v>
      </c>
      <c r="B102" s="67" t="s">
        <v>145</v>
      </c>
      <c r="C102" s="67">
        <v>12</v>
      </c>
      <c r="D102" s="69" t="s">
        <v>79</v>
      </c>
      <c r="E102" s="69">
        <v>500</v>
      </c>
      <c r="F102" s="70">
        <v>17.2</v>
      </c>
      <c r="G102" s="70">
        <v>17.2</v>
      </c>
      <c r="H102" s="70">
        <v>17.2</v>
      </c>
    </row>
    <row r="103" spans="1:8" ht="15.75">
      <c r="A103" s="15" t="s">
        <v>80</v>
      </c>
      <c r="B103" s="67" t="s">
        <v>148</v>
      </c>
      <c r="C103" s="67"/>
      <c r="D103" s="16"/>
      <c r="E103" s="69"/>
      <c r="F103" s="46">
        <f>F104+F112+F119</f>
        <v>156160.63700000002</v>
      </c>
      <c r="G103" s="46">
        <f>G104+G119+G113</f>
        <v>57751.237000000001</v>
      </c>
      <c r="H103" s="46">
        <f>H104+H119+H113</f>
        <v>442685.90700000001</v>
      </c>
    </row>
    <row r="104" spans="1:8" ht="15.75">
      <c r="A104" s="66" t="s">
        <v>81</v>
      </c>
      <c r="B104" s="67" t="s">
        <v>148</v>
      </c>
      <c r="C104" s="67" t="s">
        <v>143</v>
      </c>
      <c r="D104" s="16"/>
      <c r="E104" s="69"/>
      <c r="F104" s="46">
        <f t="shared" ref="F104:H105" si="11">F105</f>
        <v>17561.47</v>
      </c>
      <c r="G104" s="46">
        <f t="shared" si="11"/>
        <v>527.51</v>
      </c>
      <c r="H104" s="46">
        <f t="shared" si="11"/>
        <v>551.27</v>
      </c>
    </row>
    <row r="105" spans="1:8" ht="78.75">
      <c r="A105" s="71" t="s">
        <v>178</v>
      </c>
      <c r="B105" s="67" t="s">
        <v>148</v>
      </c>
      <c r="C105" s="67" t="s">
        <v>143</v>
      </c>
      <c r="D105" s="16" t="s">
        <v>74</v>
      </c>
      <c r="E105" s="69"/>
      <c r="F105" s="70">
        <f t="shared" si="11"/>
        <v>17561.47</v>
      </c>
      <c r="G105" s="70">
        <f t="shared" si="11"/>
        <v>527.51</v>
      </c>
      <c r="H105" s="70">
        <f t="shared" si="11"/>
        <v>551.27</v>
      </c>
    </row>
    <row r="106" spans="1:8" s="8" customFormat="1" ht="47.25">
      <c r="A106" s="71" t="s">
        <v>82</v>
      </c>
      <c r="B106" s="67" t="s">
        <v>148</v>
      </c>
      <c r="C106" s="67" t="s">
        <v>143</v>
      </c>
      <c r="D106" s="16" t="s">
        <v>83</v>
      </c>
      <c r="E106" s="69"/>
      <c r="F106" s="70">
        <f>F109+F107</f>
        <v>17561.47</v>
      </c>
      <c r="G106" s="70">
        <f t="shared" ref="G106:H106" si="12">G109+G107</f>
        <v>527.51</v>
      </c>
      <c r="H106" s="70">
        <f t="shared" si="12"/>
        <v>551.27</v>
      </c>
    </row>
    <row r="107" spans="1:8" ht="31.5">
      <c r="A107" s="26" t="s">
        <v>84</v>
      </c>
      <c r="B107" s="23" t="s">
        <v>148</v>
      </c>
      <c r="C107" s="23" t="s">
        <v>143</v>
      </c>
      <c r="D107" s="24" t="s">
        <v>85</v>
      </c>
      <c r="E107" s="69"/>
      <c r="F107" s="50">
        <f>F108</f>
        <v>353.83</v>
      </c>
      <c r="G107" s="50">
        <f>G108</f>
        <v>367.51</v>
      </c>
      <c r="H107" s="50">
        <f>H108</f>
        <v>381.27</v>
      </c>
    </row>
    <row r="108" spans="1:8" s="8" customFormat="1" ht="63">
      <c r="A108" s="21" t="s">
        <v>190</v>
      </c>
      <c r="B108" s="67" t="s">
        <v>148</v>
      </c>
      <c r="C108" s="67" t="s">
        <v>143</v>
      </c>
      <c r="D108" s="16" t="s">
        <v>86</v>
      </c>
      <c r="E108" s="69">
        <v>200</v>
      </c>
      <c r="F108" s="70">
        <v>353.83</v>
      </c>
      <c r="G108" s="70">
        <v>367.51</v>
      </c>
      <c r="H108" s="70">
        <v>381.27</v>
      </c>
    </row>
    <row r="109" spans="1:8" s="8" customFormat="1" ht="31.5">
      <c r="A109" s="11" t="s">
        <v>87</v>
      </c>
      <c r="B109" s="23" t="s">
        <v>148</v>
      </c>
      <c r="C109" s="23" t="s">
        <v>143</v>
      </c>
      <c r="D109" s="24" t="s">
        <v>88</v>
      </c>
      <c r="E109" s="25"/>
      <c r="F109" s="50">
        <f>F111+F110</f>
        <v>17207.64</v>
      </c>
      <c r="G109" s="50">
        <f t="shared" ref="G109:H109" si="13">G111+G110</f>
        <v>160</v>
      </c>
      <c r="H109" s="50">
        <f t="shared" si="13"/>
        <v>170</v>
      </c>
    </row>
    <row r="110" spans="1:8" s="8" customFormat="1" ht="31.5">
      <c r="A110" s="71" t="s">
        <v>161</v>
      </c>
      <c r="B110" s="67" t="s">
        <v>148</v>
      </c>
      <c r="C110" s="67" t="s">
        <v>143</v>
      </c>
      <c r="D110" s="17" t="s">
        <v>201</v>
      </c>
      <c r="E110" s="69">
        <v>400</v>
      </c>
      <c r="F110" s="70">
        <v>17056.5</v>
      </c>
      <c r="G110" s="70">
        <v>0</v>
      </c>
      <c r="H110" s="70">
        <v>0</v>
      </c>
    </row>
    <row r="111" spans="1:8" s="8" customFormat="1" ht="21.75" customHeight="1">
      <c r="A111" s="71" t="s">
        <v>89</v>
      </c>
      <c r="B111" s="67" t="s">
        <v>148</v>
      </c>
      <c r="C111" s="67" t="s">
        <v>143</v>
      </c>
      <c r="D111" s="16" t="s">
        <v>90</v>
      </c>
      <c r="E111" s="69">
        <v>200</v>
      </c>
      <c r="F111" s="70">
        <v>151.13999999999999</v>
      </c>
      <c r="G111" s="70">
        <v>160</v>
      </c>
      <c r="H111" s="70">
        <v>170</v>
      </c>
    </row>
    <row r="112" spans="1:8" s="8" customFormat="1" ht="21.75" customHeight="1">
      <c r="A112" s="40" t="s">
        <v>191</v>
      </c>
      <c r="B112" s="51" t="s">
        <v>148</v>
      </c>
      <c r="C112" s="51" t="s">
        <v>181</v>
      </c>
      <c r="D112" s="52"/>
      <c r="E112" s="53"/>
      <c r="F112" s="37">
        <f>F113</f>
        <v>35</v>
      </c>
      <c r="G112" s="37">
        <f t="shared" ref="G112:H113" si="14">G113</f>
        <v>35</v>
      </c>
      <c r="H112" s="37">
        <f t="shared" si="14"/>
        <v>383991.3</v>
      </c>
    </row>
    <row r="113" spans="1:20" ht="63">
      <c r="A113" s="66" t="s">
        <v>179</v>
      </c>
      <c r="B113" s="67" t="s">
        <v>148</v>
      </c>
      <c r="C113" s="67" t="s">
        <v>181</v>
      </c>
      <c r="D113" s="13" t="s">
        <v>46</v>
      </c>
      <c r="E113" s="69"/>
      <c r="F113" s="70">
        <f>F114</f>
        <v>35</v>
      </c>
      <c r="G113" s="70">
        <f t="shared" si="14"/>
        <v>35</v>
      </c>
      <c r="H113" s="70">
        <f t="shared" si="14"/>
        <v>383991.3</v>
      </c>
    </row>
    <row r="114" spans="1:20" ht="54.75" customHeight="1" thickBot="1">
      <c r="A114" s="71" t="s">
        <v>91</v>
      </c>
      <c r="B114" s="67" t="s">
        <v>148</v>
      </c>
      <c r="C114" s="67" t="s">
        <v>181</v>
      </c>
      <c r="D114" s="13" t="s">
        <v>92</v>
      </c>
      <c r="E114" s="69"/>
      <c r="F114" s="70">
        <f>F115</f>
        <v>35</v>
      </c>
      <c r="G114" s="70">
        <f>G115+G117</f>
        <v>35</v>
      </c>
      <c r="H114" s="70">
        <f>H115+H117</f>
        <v>383991.3</v>
      </c>
      <c r="Q114" s="9"/>
      <c r="R114" s="9"/>
      <c r="S114" s="2"/>
      <c r="T114" s="1"/>
    </row>
    <row r="115" spans="1:20" ht="52.5" customHeight="1">
      <c r="A115" s="11" t="s">
        <v>180</v>
      </c>
      <c r="B115" s="67" t="s">
        <v>148</v>
      </c>
      <c r="C115" s="67" t="s">
        <v>181</v>
      </c>
      <c r="D115" s="13" t="s">
        <v>182</v>
      </c>
      <c r="E115" s="69"/>
      <c r="F115" s="70">
        <f>F116</f>
        <v>35</v>
      </c>
      <c r="G115" s="70">
        <f>G116</f>
        <v>35</v>
      </c>
      <c r="H115" s="70">
        <f>H116</f>
        <v>35</v>
      </c>
    </row>
    <row r="116" spans="1:20" ht="63">
      <c r="A116" s="38" t="s">
        <v>192</v>
      </c>
      <c r="B116" s="67" t="s">
        <v>148</v>
      </c>
      <c r="C116" s="67" t="s">
        <v>181</v>
      </c>
      <c r="D116" s="13" t="s">
        <v>183</v>
      </c>
      <c r="E116" s="69">
        <v>500</v>
      </c>
      <c r="F116" s="70">
        <v>35</v>
      </c>
      <c r="G116" s="70">
        <v>35</v>
      </c>
      <c r="H116" s="70">
        <v>35</v>
      </c>
    </row>
    <row r="117" spans="1:20" ht="36.75" customHeight="1">
      <c r="A117" s="73" t="s">
        <v>199</v>
      </c>
      <c r="B117" s="75" t="s">
        <v>148</v>
      </c>
      <c r="C117" s="75" t="s">
        <v>181</v>
      </c>
      <c r="D117" s="76" t="s">
        <v>103</v>
      </c>
      <c r="E117" s="77"/>
      <c r="F117" s="70">
        <f>F118</f>
        <v>0</v>
      </c>
      <c r="G117" s="70">
        <f>G118</f>
        <v>0</v>
      </c>
      <c r="H117" s="70">
        <f>H118</f>
        <v>383956.3</v>
      </c>
    </row>
    <row r="118" spans="1:20" s="8" customFormat="1" ht="19.5" customHeight="1">
      <c r="A118" s="74" t="s">
        <v>199</v>
      </c>
      <c r="B118" s="78" t="s">
        <v>148</v>
      </c>
      <c r="C118" s="78" t="s">
        <v>181</v>
      </c>
      <c r="D118" s="79" t="s">
        <v>104</v>
      </c>
      <c r="E118" s="80">
        <v>200</v>
      </c>
      <c r="F118" s="70">
        <v>0</v>
      </c>
      <c r="G118" s="70">
        <v>0</v>
      </c>
      <c r="H118" s="70">
        <v>383956.3</v>
      </c>
    </row>
    <row r="119" spans="1:20" ht="20.25" customHeight="1">
      <c r="A119" s="71" t="s">
        <v>93</v>
      </c>
      <c r="B119" s="67" t="s">
        <v>148</v>
      </c>
      <c r="C119" s="67" t="s">
        <v>144</v>
      </c>
      <c r="D119" s="47"/>
      <c r="E119" s="68"/>
      <c r="F119" s="37">
        <f>F120+F137+F142</f>
        <v>138564.16700000002</v>
      </c>
      <c r="G119" s="37">
        <f>G120+G137+G142</f>
        <v>57188.726999999999</v>
      </c>
      <c r="H119" s="37">
        <f>H120+H137+H142</f>
        <v>58143.337</v>
      </c>
    </row>
    <row r="120" spans="1:20" ht="65.25" customHeight="1">
      <c r="A120" s="66" t="s">
        <v>154</v>
      </c>
      <c r="B120" s="67" t="s">
        <v>148</v>
      </c>
      <c r="C120" s="67" t="s">
        <v>144</v>
      </c>
      <c r="D120" s="13" t="s">
        <v>11</v>
      </c>
      <c r="E120" s="68"/>
      <c r="F120" s="70">
        <f>F121+F134</f>
        <v>111842.5</v>
      </c>
      <c r="G120" s="70">
        <f>G121+G134</f>
        <v>15236.1</v>
      </c>
      <c r="H120" s="70">
        <f>H121+H134</f>
        <v>25431.120000000003</v>
      </c>
    </row>
    <row r="121" spans="1:20" ht="50.25" customHeight="1">
      <c r="A121" s="71" t="s">
        <v>12</v>
      </c>
      <c r="B121" s="67" t="s">
        <v>148</v>
      </c>
      <c r="C121" s="67" t="s">
        <v>144</v>
      </c>
      <c r="D121" s="13" t="s">
        <v>69</v>
      </c>
      <c r="E121" s="69"/>
      <c r="F121" s="70">
        <f>F122+F129+F126+F127</f>
        <v>111572.5</v>
      </c>
      <c r="G121" s="70">
        <f>G122+G129</f>
        <v>14956.1</v>
      </c>
      <c r="H121" s="70">
        <f>H122+H129</f>
        <v>25141.120000000003</v>
      </c>
    </row>
    <row r="122" spans="1:20" ht="36.75" customHeight="1">
      <c r="A122" s="11" t="s">
        <v>70</v>
      </c>
      <c r="B122" s="23" t="s">
        <v>148</v>
      </c>
      <c r="C122" s="23" t="s">
        <v>144</v>
      </c>
      <c r="D122" s="28" t="s">
        <v>71</v>
      </c>
      <c r="E122" s="25"/>
      <c r="F122" s="50">
        <f>F123+F124+F125</f>
        <v>24017.43</v>
      </c>
      <c r="G122" s="50">
        <f>G123+G124+G125</f>
        <v>13196.1</v>
      </c>
      <c r="H122" s="50">
        <f>H123+H124+H125</f>
        <v>23381.120000000003</v>
      </c>
    </row>
    <row r="123" spans="1:20" ht="51" customHeight="1">
      <c r="A123" s="21" t="s">
        <v>193</v>
      </c>
      <c r="B123" s="67" t="s">
        <v>148</v>
      </c>
      <c r="C123" s="67" t="s">
        <v>144</v>
      </c>
      <c r="D123" s="13" t="s">
        <v>72</v>
      </c>
      <c r="E123" s="69">
        <v>200</v>
      </c>
      <c r="F123" s="70">
        <f>14774.93+4000+2524.1+2718.4</f>
        <v>24017.43</v>
      </c>
      <c r="G123" s="70">
        <v>13196.1</v>
      </c>
      <c r="H123" s="70">
        <f>22751.72+629.4</f>
        <v>23381.120000000003</v>
      </c>
    </row>
    <row r="124" spans="1:20" ht="27" customHeight="1">
      <c r="A124" s="38" t="s">
        <v>94</v>
      </c>
      <c r="B124" s="54" t="s">
        <v>148</v>
      </c>
      <c r="C124" s="54" t="s">
        <v>144</v>
      </c>
      <c r="D124" s="34" t="s">
        <v>95</v>
      </c>
      <c r="E124" s="55" t="s">
        <v>32</v>
      </c>
      <c r="F124" s="70">
        <v>0</v>
      </c>
      <c r="G124" s="70">
        <v>0</v>
      </c>
      <c r="H124" s="70">
        <v>0</v>
      </c>
    </row>
    <row r="125" spans="1:20" ht="45.75" customHeight="1">
      <c r="A125" s="38" t="s">
        <v>194</v>
      </c>
      <c r="B125" s="54" t="s">
        <v>148</v>
      </c>
      <c r="C125" s="54" t="s">
        <v>144</v>
      </c>
      <c r="D125" s="34" t="s">
        <v>95</v>
      </c>
      <c r="E125" s="55" t="s">
        <v>32</v>
      </c>
      <c r="F125" s="70">
        <v>0</v>
      </c>
      <c r="G125" s="70">
        <v>0</v>
      </c>
      <c r="H125" s="70">
        <v>0</v>
      </c>
    </row>
    <row r="126" spans="1:20" s="8" customFormat="1" ht="63">
      <c r="A126" s="38" t="s">
        <v>202</v>
      </c>
      <c r="B126" s="67" t="s">
        <v>148</v>
      </c>
      <c r="C126" s="67" t="s">
        <v>144</v>
      </c>
      <c r="D126" s="34" t="s">
        <v>203</v>
      </c>
      <c r="E126" s="55">
        <v>400</v>
      </c>
      <c r="F126" s="70">
        <v>14179.83</v>
      </c>
      <c r="G126" s="70">
        <v>0</v>
      </c>
      <c r="H126" s="70">
        <v>0</v>
      </c>
    </row>
    <row r="127" spans="1:20" s="8" customFormat="1" ht="63">
      <c r="A127" s="38" t="s">
        <v>202</v>
      </c>
      <c r="B127" s="67" t="s">
        <v>148</v>
      </c>
      <c r="C127" s="67" t="s">
        <v>144</v>
      </c>
      <c r="D127" s="34" t="s">
        <v>204</v>
      </c>
      <c r="E127" s="55">
        <v>400</v>
      </c>
      <c r="F127" s="70">
        <v>71615.240000000005</v>
      </c>
      <c r="G127" s="70">
        <v>0</v>
      </c>
      <c r="H127" s="70">
        <v>0</v>
      </c>
    </row>
    <row r="128" spans="1:20" s="8" customFormat="1" ht="31.5">
      <c r="A128" s="41" t="s">
        <v>96</v>
      </c>
      <c r="B128" s="56" t="s">
        <v>148</v>
      </c>
      <c r="C128" s="56" t="s">
        <v>144</v>
      </c>
      <c r="D128" s="57" t="s">
        <v>164</v>
      </c>
      <c r="E128" s="55"/>
      <c r="F128" s="50">
        <f>F129</f>
        <v>1760</v>
      </c>
      <c r="G128" s="50">
        <f t="shared" ref="G128:H128" si="15">G129</f>
        <v>1760</v>
      </c>
      <c r="H128" s="50">
        <f t="shared" si="15"/>
        <v>1760</v>
      </c>
    </row>
    <row r="129" spans="1:8" ht="47.25">
      <c r="A129" s="27" t="s">
        <v>195</v>
      </c>
      <c r="B129" s="54" t="s">
        <v>148</v>
      </c>
      <c r="C129" s="54" t="s">
        <v>144</v>
      </c>
      <c r="D129" s="34" t="s">
        <v>198</v>
      </c>
      <c r="E129" s="55">
        <v>600</v>
      </c>
      <c r="F129" s="70">
        <v>1760</v>
      </c>
      <c r="G129" s="70">
        <v>1760</v>
      </c>
      <c r="H129" s="70">
        <v>1760</v>
      </c>
    </row>
    <row r="130" spans="1:8" ht="47.25">
      <c r="A130" s="33" t="s">
        <v>73</v>
      </c>
      <c r="B130" s="54" t="s">
        <v>148</v>
      </c>
      <c r="C130" s="54" t="s">
        <v>144</v>
      </c>
      <c r="D130" s="34" t="s">
        <v>74</v>
      </c>
      <c r="E130" s="55"/>
      <c r="F130" s="70">
        <v>0</v>
      </c>
      <c r="G130" s="70">
        <v>0</v>
      </c>
      <c r="H130" s="70">
        <v>0</v>
      </c>
    </row>
    <row r="131" spans="1:8" ht="47.25">
      <c r="A131" s="33" t="s">
        <v>82</v>
      </c>
      <c r="B131" s="54" t="s">
        <v>148</v>
      </c>
      <c r="C131" s="54" t="s">
        <v>144</v>
      </c>
      <c r="D131" s="34" t="s">
        <v>83</v>
      </c>
      <c r="E131" s="55"/>
      <c r="F131" s="70">
        <v>0</v>
      </c>
      <c r="G131" s="70">
        <v>0</v>
      </c>
      <c r="H131" s="70">
        <v>0</v>
      </c>
    </row>
    <row r="132" spans="1:8" ht="31.5" customHeight="1">
      <c r="A132" s="42" t="s">
        <v>97</v>
      </c>
      <c r="B132" s="54" t="s">
        <v>148</v>
      </c>
      <c r="C132" s="54" t="s">
        <v>144</v>
      </c>
      <c r="D132" s="34" t="s">
        <v>98</v>
      </c>
      <c r="E132" s="55"/>
      <c r="F132" s="70">
        <v>0</v>
      </c>
      <c r="G132" s="70">
        <v>0</v>
      </c>
      <c r="H132" s="70">
        <v>0</v>
      </c>
    </row>
    <row r="133" spans="1:8" s="7" customFormat="1" ht="38.25" customHeight="1">
      <c r="A133" s="38" t="s">
        <v>99</v>
      </c>
      <c r="B133" s="54" t="s">
        <v>148</v>
      </c>
      <c r="C133" s="54" t="s">
        <v>144</v>
      </c>
      <c r="D133" s="34" t="s">
        <v>100</v>
      </c>
      <c r="E133" s="55">
        <v>200</v>
      </c>
      <c r="F133" s="70">
        <v>0</v>
      </c>
      <c r="G133" s="70">
        <v>0</v>
      </c>
      <c r="H133" s="70">
        <v>0</v>
      </c>
    </row>
    <row r="134" spans="1:8" s="8" customFormat="1" ht="63">
      <c r="A134" s="33" t="s">
        <v>150</v>
      </c>
      <c r="B134" s="54" t="s">
        <v>148</v>
      </c>
      <c r="C134" s="54" t="s">
        <v>144</v>
      </c>
      <c r="D134" s="34" t="s">
        <v>176</v>
      </c>
      <c r="E134" s="55"/>
      <c r="F134" s="70">
        <f>F135</f>
        <v>270</v>
      </c>
      <c r="G134" s="70">
        <f>G135</f>
        <v>280</v>
      </c>
      <c r="H134" s="70">
        <f>H135</f>
        <v>290</v>
      </c>
    </row>
    <row r="135" spans="1:8" s="3" customFormat="1" ht="48.75" customHeight="1">
      <c r="A135" s="35" t="s">
        <v>170</v>
      </c>
      <c r="B135" s="56" t="s">
        <v>148</v>
      </c>
      <c r="C135" s="56" t="s">
        <v>144</v>
      </c>
      <c r="D135" s="58" t="s">
        <v>169</v>
      </c>
      <c r="E135" s="59"/>
      <c r="F135" s="50">
        <f>F136</f>
        <v>270</v>
      </c>
      <c r="G135" s="50">
        <f t="shared" ref="G135:H135" si="16">G136</f>
        <v>280</v>
      </c>
      <c r="H135" s="50">
        <f t="shared" si="16"/>
        <v>290</v>
      </c>
    </row>
    <row r="136" spans="1:8" s="6" customFormat="1" ht="50.25" customHeight="1">
      <c r="A136" s="33" t="s">
        <v>177</v>
      </c>
      <c r="B136" s="54" t="s">
        <v>148</v>
      </c>
      <c r="C136" s="54" t="s">
        <v>144</v>
      </c>
      <c r="D136" s="34" t="s">
        <v>151</v>
      </c>
      <c r="E136" s="55">
        <v>200</v>
      </c>
      <c r="F136" s="70">
        <v>270</v>
      </c>
      <c r="G136" s="70">
        <v>280</v>
      </c>
      <c r="H136" s="70">
        <v>290</v>
      </c>
    </row>
    <row r="137" spans="1:8" s="4" customFormat="1" ht="60" customHeight="1">
      <c r="A137" s="43" t="s">
        <v>187</v>
      </c>
      <c r="B137" s="54" t="s">
        <v>148</v>
      </c>
      <c r="C137" s="54" t="s">
        <v>144</v>
      </c>
      <c r="D137" s="34" t="s">
        <v>50</v>
      </c>
      <c r="E137" s="55"/>
      <c r="F137" s="70">
        <f t="shared" ref="F137:H138" si="17">F138</f>
        <v>4594.9670000000006</v>
      </c>
      <c r="G137" s="70">
        <f t="shared" si="17"/>
        <v>4432.6270000000004</v>
      </c>
      <c r="H137" s="70">
        <f t="shared" si="17"/>
        <v>4552.2169999999996</v>
      </c>
    </row>
    <row r="138" spans="1:8" s="3" customFormat="1" ht="31.5" customHeight="1">
      <c r="A138" s="38" t="s">
        <v>56</v>
      </c>
      <c r="B138" s="54" t="s">
        <v>148</v>
      </c>
      <c r="C138" s="54" t="s">
        <v>144</v>
      </c>
      <c r="D138" s="34" t="s">
        <v>57</v>
      </c>
      <c r="E138" s="55"/>
      <c r="F138" s="70">
        <f t="shared" si="17"/>
        <v>4594.9670000000006</v>
      </c>
      <c r="G138" s="70">
        <f t="shared" si="17"/>
        <v>4432.6270000000004</v>
      </c>
      <c r="H138" s="70">
        <f t="shared" si="17"/>
        <v>4552.2169999999996</v>
      </c>
    </row>
    <row r="139" spans="1:8" s="8" customFormat="1" ht="35.25" customHeight="1">
      <c r="A139" s="42" t="s">
        <v>62</v>
      </c>
      <c r="B139" s="56" t="s">
        <v>148</v>
      </c>
      <c r="C139" s="56" t="s">
        <v>144</v>
      </c>
      <c r="D139" s="58" t="s">
        <v>63</v>
      </c>
      <c r="E139" s="59"/>
      <c r="F139" s="50">
        <f>F140+F141</f>
        <v>4594.9670000000006</v>
      </c>
      <c r="G139" s="50">
        <f>G140+G141</f>
        <v>4432.6270000000004</v>
      </c>
      <c r="H139" s="50">
        <f>H140+H141</f>
        <v>4552.2169999999996</v>
      </c>
    </row>
    <row r="140" spans="1:8" s="8" customFormat="1" ht="47.25" customHeight="1">
      <c r="A140" s="22" t="s">
        <v>165</v>
      </c>
      <c r="B140" s="54" t="s">
        <v>148</v>
      </c>
      <c r="C140" s="54" t="s">
        <v>144</v>
      </c>
      <c r="D140" s="34" t="s">
        <v>102</v>
      </c>
      <c r="E140" s="55" t="s">
        <v>32</v>
      </c>
      <c r="F140" s="70">
        <v>630</v>
      </c>
      <c r="G140" s="70">
        <v>400</v>
      </c>
      <c r="H140" s="70">
        <v>450</v>
      </c>
    </row>
    <row r="141" spans="1:8" s="8" customFormat="1" ht="57.75" customHeight="1">
      <c r="A141" s="38" t="s">
        <v>101</v>
      </c>
      <c r="B141" s="54" t="s">
        <v>148</v>
      </c>
      <c r="C141" s="54" t="s">
        <v>144</v>
      </c>
      <c r="D141" s="60" t="s">
        <v>149</v>
      </c>
      <c r="E141" s="55" t="s">
        <v>32</v>
      </c>
      <c r="F141" s="70">
        <f>3382.75-400+982.217</f>
        <v>3964.9670000000001</v>
      </c>
      <c r="G141" s="70">
        <f>3450.41-400+982.217</f>
        <v>4032.627</v>
      </c>
      <c r="H141" s="70">
        <f>3520-400+982.217</f>
        <v>4102.2169999999996</v>
      </c>
    </row>
    <row r="142" spans="1:8" s="8" customFormat="1" ht="100.5" customHeight="1">
      <c r="A142" s="38" t="s">
        <v>157</v>
      </c>
      <c r="B142" s="54" t="s">
        <v>148</v>
      </c>
      <c r="C142" s="54" t="s">
        <v>144</v>
      </c>
      <c r="D142" s="34" t="s">
        <v>137</v>
      </c>
      <c r="E142" s="55"/>
      <c r="F142" s="70">
        <f>F144</f>
        <v>22126.7</v>
      </c>
      <c r="G142" s="70">
        <f>G144</f>
        <v>37520</v>
      </c>
      <c r="H142" s="70">
        <f>H144</f>
        <v>28160</v>
      </c>
    </row>
    <row r="143" spans="1:8" ht="41.25" customHeight="1">
      <c r="A143" s="42" t="s">
        <v>138</v>
      </c>
      <c r="B143" s="56" t="s">
        <v>148</v>
      </c>
      <c r="C143" s="56" t="s">
        <v>144</v>
      </c>
      <c r="D143" s="58" t="s">
        <v>205</v>
      </c>
      <c r="E143" s="59"/>
      <c r="F143" s="50">
        <f>F144</f>
        <v>22126.7</v>
      </c>
      <c r="G143" s="50">
        <f>G144</f>
        <v>37520</v>
      </c>
      <c r="H143" s="50">
        <f>H144</f>
        <v>28160</v>
      </c>
    </row>
    <row r="144" spans="1:8" ht="49.5" customHeight="1">
      <c r="A144" s="38" t="s">
        <v>152</v>
      </c>
      <c r="B144" s="54" t="s">
        <v>148</v>
      </c>
      <c r="C144" s="54" t="s">
        <v>144</v>
      </c>
      <c r="D144" s="34" t="s">
        <v>206</v>
      </c>
      <c r="E144" s="55">
        <v>200</v>
      </c>
      <c r="F144" s="70">
        <f>22126.7</f>
        <v>22126.7</v>
      </c>
      <c r="G144" s="70">
        <v>37520</v>
      </c>
      <c r="H144" s="70">
        <v>28160</v>
      </c>
    </row>
    <row r="145" spans="1:8" s="8" customFormat="1" ht="15.75">
      <c r="A145" s="33" t="s">
        <v>105</v>
      </c>
      <c r="B145" s="54" t="s">
        <v>147</v>
      </c>
      <c r="C145" s="54"/>
      <c r="D145" s="55"/>
      <c r="E145" s="55"/>
      <c r="F145" s="46">
        <f t="shared" ref="F145:H146" si="18">F146</f>
        <v>14063.68</v>
      </c>
      <c r="G145" s="46">
        <f t="shared" si="18"/>
        <v>14063.68</v>
      </c>
      <c r="H145" s="46">
        <f t="shared" si="18"/>
        <v>14063.68</v>
      </c>
    </row>
    <row r="146" spans="1:8" s="8" customFormat="1" ht="15.75">
      <c r="A146" s="33" t="s">
        <v>106</v>
      </c>
      <c r="B146" s="62" t="s">
        <v>147</v>
      </c>
      <c r="C146" s="63" t="s">
        <v>143</v>
      </c>
      <c r="D146" s="61"/>
      <c r="E146" s="61"/>
      <c r="F146" s="70">
        <f t="shared" si="18"/>
        <v>14063.68</v>
      </c>
      <c r="G146" s="70">
        <f t="shared" si="18"/>
        <v>14063.68</v>
      </c>
      <c r="H146" s="70">
        <f t="shared" si="18"/>
        <v>14063.68</v>
      </c>
    </row>
    <row r="147" spans="1:8" ht="63">
      <c r="A147" s="38" t="s">
        <v>158</v>
      </c>
      <c r="B147" s="62" t="s">
        <v>147</v>
      </c>
      <c r="C147" s="63" t="s">
        <v>143</v>
      </c>
      <c r="D147" s="55" t="s">
        <v>107</v>
      </c>
      <c r="E147" s="55"/>
      <c r="F147" s="70">
        <f>F152</f>
        <v>14063.68</v>
      </c>
      <c r="G147" s="70">
        <f t="shared" ref="G147:H147" si="19">G152</f>
        <v>14063.68</v>
      </c>
      <c r="H147" s="70">
        <f t="shared" si="19"/>
        <v>14063.68</v>
      </c>
    </row>
    <row r="148" spans="1:8" ht="15.75" hidden="1" customHeight="1">
      <c r="A148" s="44"/>
      <c r="B148" s="62" t="s">
        <v>147</v>
      </c>
      <c r="C148" s="63" t="s">
        <v>143</v>
      </c>
      <c r="D148" s="55" t="s">
        <v>109</v>
      </c>
      <c r="E148" s="55"/>
      <c r="F148" s="70">
        <f>F149+F151</f>
        <v>37977.050000000003</v>
      </c>
      <c r="G148" s="70">
        <f t="shared" ref="G148:H148" si="20">G149+G151</f>
        <v>28127.360000000001</v>
      </c>
      <c r="H148" s="70">
        <f t="shared" si="20"/>
        <v>28127.360000000001</v>
      </c>
    </row>
    <row r="149" spans="1:8" ht="47.25" hidden="1" customHeight="1">
      <c r="A149" s="42"/>
      <c r="B149" s="62" t="s">
        <v>147</v>
      </c>
      <c r="C149" s="63" t="s">
        <v>143</v>
      </c>
      <c r="D149" s="55" t="s">
        <v>111</v>
      </c>
      <c r="E149" s="55"/>
      <c r="F149" s="70">
        <f>F150</f>
        <v>8524.7800000000007</v>
      </c>
      <c r="G149" s="70">
        <f t="shared" ref="G149:H149" si="21">G150</f>
        <v>8524.7800000000007</v>
      </c>
      <c r="H149" s="70">
        <f t="shared" si="21"/>
        <v>8524.7800000000007</v>
      </c>
    </row>
    <row r="150" spans="1:8" ht="47.25" hidden="1" customHeight="1">
      <c r="A150" s="38"/>
      <c r="B150" s="62" t="s">
        <v>147</v>
      </c>
      <c r="C150" s="63" t="s">
        <v>143</v>
      </c>
      <c r="D150" s="55" t="s">
        <v>112</v>
      </c>
      <c r="E150" s="55">
        <v>500</v>
      </c>
      <c r="F150" s="70">
        <v>8524.7800000000007</v>
      </c>
      <c r="G150" s="70">
        <v>8524.7800000000007</v>
      </c>
      <c r="H150" s="70">
        <v>8524.7800000000007</v>
      </c>
    </row>
    <row r="151" spans="1:8" s="5" customFormat="1" ht="47.25" hidden="1" customHeight="1">
      <c r="A151" s="42"/>
      <c r="B151" s="62" t="s">
        <v>147</v>
      </c>
      <c r="C151" s="63" t="s">
        <v>143</v>
      </c>
      <c r="D151" s="55" t="s">
        <v>114</v>
      </c>
      <c r="E151" s="55"/>
      <c r="F151" s="70">
        <f>F152+F153+F156+F157+F158</f>
        <v>29452.27</v>
      </c>
      <c r="G151" s="70">
        <f>G154+G155+G156</f>
        <v>19602.580000000002</v>
      </c>
      <c r="H151" s="70">
        <f>H154+H155+H156</f>
        <v>19602.580000000002</v>
      </c>
    </row>
    <row r="152" spans="1:8" ht="33" customHeight="1">
      <c r="A152" s="44" t="s">
        <v>108</v>
      </c>
      <c r="B152" s="62" t="s">
        <v>147</v>
      </c>
      <c r="C152" s="63" t="s">
        <v>143</v>
      </c>
      <c r="D152" s="55" t="s">
        <v>109</v>
      </c>
      <c r="E152" s="55"/>
      <c r="F152" s="70">
        <f>F153+F155</f>
        <v>14063.68</v>
      </c>
      <c r="G152" s="70">
        <f t="shared" ref="G152:H152" si="22">G153+G155</f>
        <v>14063.68</v>
      </c>
      <c r="H152" s="70">
        <f t="shared" si="22"/>
        <v>14063.68</v>
      </c>
    </row>
    <row r="153" spans="1:8" ht="31.5">
      <c r="A153" s="42" t="s">
        <v>110</v>
      </c>
      <c r="B153" s="62" t="s">
        <v>147</v>
      </c>
      <c r="C153" s="63" t="s">
        <v>143</v>
      </c>
      <c r="D153" s="55" t="s">
        <v>111</v>
      </c>
      <c r="E153" s="55"/>
      <c r="F153" s="70">
        <f>F154</f>
        <v>8524.7800000000007</v>
      </c>
      <c r="G153" s="70">
        <f t="shared" ref="G153:H153" si="23">G154</f>
        <v>8524.7800000000007</v>
      </c>
      <c r="H153" s="70">
        <f t="shared" si="23"/>
        <v>8524.7800000000007</v>
      </c>
    </row>
    <row r="154" spans="1:8" ht="100.5" customHeight="1">
      <c r="A154" s="38" t="s">
        <v>167</v>
      </c>
      <c r="B154" s="62" t="s">
        <v>147</v>
      </c>
      <c r="C154" s="63" t="s">
        <v>143</v>
      </c>
      <c r="D154" s="55" t="s">
        <v>112</v>
      </c>
      <c r="E154" s="55">
        <v>500</v>
      </c>
      <c r="F154" s="70">
        <v>8524.7800000000007</v>
      </c>
      <c r="G154" s="70">
        <v>8524.7800000000007</v>
      </c>
      <c r="H154" s="70">
        <v>8524.7800000000007</v>
      </c>
    </row>
    <row r="155" spans="1:8" ht="31.5">
      <c r="A155" s="42" t="s">
        <v>113</v>
      </c>
      <c r="B155" s="62" t="s">
        <v>147</v>
      </c>
      <c r="C155" s="63" t="s">
        <v>143</v>
      </c>
      <c r="D155" s="55" t="s">
        <v>114</v>
      </c>
      <c r="E155" s="55"/>
      <c r="F155" s="70">
        <f>F156</f>
        <v>5538.9</v>
      </c>
      <c r="G155" s="70">
        <f>G156</f>
        <v>5538.9</v>
      </c>
      <c r="H155" s="70">
        <f>H156</f>
        <v>5538.9</v>
      </c>
    </row>
    <row r="156" spans="1:8" ht="68.25" customHeight="1">
      <c r="A156" s="71" t="s">
        <v>196</v>
      </c>
      <c r="B156" s="12" t="s">
        <v>147</v>
      </c>
      <c r="C156" s="17" t="s">
        <v>143</v>
      </c>
      <c r="D156" s="69" t="s">
        <v>115</v>
      </c>
      <c r="E156" s="69">
        <v>500</v>
      </c>
      <c r="F156" s="70">
        <v>5538.9</v>
      </c>
      <c r="G156" s="70">
        <v>5538.9</v>
      </c>
      <c r="H156" s="70">
        <v>5538.9</v>
      </c>
    </row>
    <row r="157" spans="1:8" ht="24.75" customHeight="1">
      <c r="A157" s="66" t="s">
        <v>116</v>
      </c>
      <c r="B157" s="67">
        <v>10</v>
      </c>
      <c r="C157" s="67"/>
      <c r="D157" s="69"/>
      <c r="E157" s="69"/>
      <c r="F157" s="46">
        <f>F158+F163</f>
        <v>709.75</v>
      </c>
      <c r="G157" s="46">
        <f t="shared" ref="G157:H157" si="24">G158+G163</f>
        <v>738.14</v>
      </c>
      <c r="H157" s="46">
        <f t="shared" si="24"/>
        <v>767.66</v>
      </c>
    </row>
    <row r="158" spans="1:8" ht="15.75">
      <c r="A158" s="66" t="s">
        <v>117</v>
      </c>
      <c r="B158" s="67">
        <v>10</v>
      </c>
      <c r="C158" s="67" t="s">
        <v>143</v>
      </c>
      <c r="D158" s="69"/>
      <c r="E158" s="69"/>
      <c r="F158" s="70">
        <f t="shared" ref="F158:H161" si="25">F159</f>
        <v>615.16</v>
      </c>
      <c r="G158" s="70">
        <f t="shared" si="25"/>
        <v>639.77</v>
      </c>
      <c r="H158" s="70">
        <f t="shared" si="25"/>
        <v>665.36</v>
      </c>
    </row>
    <row r="159" spans="1:8" ht="60.75" customHeight="1">
      <c r="A159" s="66" t="s">
        <v>159</v>
      </c>
      <c r="B159" s="67">
        <v>10</v>
      </c>
      <c r="C159" s="67" t="s">
        <v>143</v>
      </c>
      <c r="D159" s="69" t="s">
        <v>11</v>
      </c>
      <c r="E159" s="69"/>
      <c r="F159" s="70">
        <f t="shared" si="25"/>
        <v>615.16</v>
      </c>
      <c r="G159" s="70">
        <f t="shared" si="25"/>
        <v>639.77</v>
      </c>
      <c r="H159" s="70">
        <f t="shared" si="25"/>
        <v>665.36</v>
      </c>
    </row>
    <row r="160" spans="1:8" ht="31.5">
      <c r="A160" s="66" t="s">
        <v>118</v>
      </c>
      <c r="B160" s="67">
        <v>10</v>
      </c>
      <c r="C160" s="67" t="s">
        <v>143</v>
      </c>
      <c r="D160" s="69" t="s">
        <v>119</v>
      </c>
      <c r="E160" s="69"/>
      <c r="F160" s="70">
        <f>F161</f>
        <v>615.16</v>
      </c>
      <c r="G160" s="70">
        <f t="shared" si="25"/>
        <v>639.77</v>
      </c>
      <c r="H160" s="70">
        <f t="shared" si="25"/>
        <v>665.36</v>
      </c>
    </row>
    <row r="161" spans="1:8" ht="47.25">
      <c r="A161" s="11" t="s">
        <v>120</v>
      </c>
      <c r="B161" s="67">
        <v>10</v>
      </c>
      <c r="C161" s="67" t="s">
        <v>143</v>
      </c>
      <c r="D161" s="69" t="s">
        <v>121</v>
      </c>
      <c r="E161" s="69"/>
      <c r="F161" s="70">
        <f t="shared" si="25"/>
        <v>615.16</v>
      </c>
      <c r="G161" s="70">
        <f t="shared" si="25"/>
        <v>639.77</v>
      </c>
      <c r="H161" s="70">
        <f t="shared" si="25"/>
        <v>665.36</v>
      </c>
    </row>
    <row r="162" spans="1:8" ht="47.25">
      <c r="A162" s="71" t="s">
        <v>122</v>
      </c>
      <c r="B162" s="17">
        <v>10</v>
      </c>
      <c r="C162" s="17" t="s">
        <v>143</v>
      </c>
      <c r="D162" s="69" t="s">
        <v>123</v>
      </c>
      <c r="E162" s="69">
        <v>300</v>
      </c>
      <c r="F162" s="70">
        <v>615.16</v>
      </c>
      <c r="G162" s="70">
        <v>639.77</v>
      </c>
      <c r="H162" s="70">
        <v>665.36</v>
      </c>
    </row>
    <row r="163" spans="1:8" ht="15.75">
      <c r="A163" s="15" t="s">
        <v>124</v>
      </c>
      <c r="B163" s="67">
        <v>10</v>
      </c>
      <c r="C163" s="67" t="s">
        <v>153</v>
      </c>
      <c r="D163" s="69"/>
      <c r="E163" s="69"/>
      <c r="F163" s="70">
        <f t="shared" ref="F163:H166" si="26">F164</f>
        <v>94.59</v>
      </c>
      <c r="G163" s="70">
        <f t="shared" si="26"/>
        <v>98.37</v>
      </c>
      <c r="H163" s="70">
        <f t="shared" si="26"/>
        <v>102.3</v>
      </c>
    </row>
    <row r="164" spans="1:8" ht="63">
      <c r="A164" s="66" t="s">
        <v>159</v>
      </c>
      <c r="B164" s="67">
        <v>10</v>
      </c>
      <c r="C164" s="67" t="s">
        <v>153</v>
      </c>
      <c r="D164" s="69" t="s">
        <v>11</v>
      </c>
      <c r="E164" s="69"/>
      <c r="F164" s="70">
        <f t="shared" si="26"/>
        <v>94.59</v>
      </c>
      <c r="G164" s="70">
        <f t="shared" si="26"/>
        <v>98.37</v>
      </c>
      <c r="H164" s="70">
        <f t="shared" si="26"/>
        <v>102.3</v>
      </c>
    </row>
    <row r="165" spans="1:8" ht="31.5">
      <c r="A165" s="15" t="s">
        <v>118</v>
      </c>
      <c r="B165" s="67">
        <v>10</v>
      </c>
      <c r="C165" s="67" t="s">
        <v>153</v>
      </c>
      <c r="D165" s="69" t="s">
        <v>119</v>
      </c>
      <c r="E165" s="69"/>
      <c r="F165" s="70">
        <f t="shared" si="26"/>
        <v>94.59</v>
      </c>
      <c r="G165" s="70">
        <f t="shared" si="26"/>
        <v>98.37</v>
      </c>
      <c r="H165" s="70">
        <f t="shared" si="26"/>
        <v>102.3</v>
      </c>
    </row>
    <row r="166" spans="1:8" ht="31.5">
      <c r="A166" s="11" t="s">
        <v>125</v>
      </c>
      <c r="B166" s="67">
        <v>10</v>
      </c>
      <c r="C166" s="67" t="s">
        <v>153</v>
      </c>
      <c r="D166" s="69" t="s">
        <v>126</v>
      </c>
      <c r="E166" s="69"/>
      <c r="F166" s="70">
        <f t="shared" si="26"/>
        <v>94.59</v>
      </c>
      <c r="G166" s="70">
        <f t="shared" si="26"/>
        <v>98.37</v>
      </c>
      <c r="H166" s="70">
        <f t="shared" si="26"/>
        <v>102.3</v>
      </c>
    </row>
    <row r="167" spans="1:8" ht="31.5">
      <c r="A167" s="71" t="s">
        <v>127</v>
      </c>
      <c r="B167" s="67">
        <v>10</v>
      </c>
      <c r="C167" s="67" t="s">
        <v>153</v>
      </c>
      <c r="D167" s="69" t="s">
        <v>128</v>
      </c>
      <c r="E167" s="69">
        <v>300</v>
      </c>
      <c r="F167" s="70">
        <v>94.59</v>
      </c>
      <c r="G167" s="70">
        <v>98.37</v>
      </c>
      <c r="H167" s="70">
        <v>102.3</v>
      </c>
    </row>
  </sheetData>
  <mergeCells count="87">
    <mergeCell ref="D8:D10"/>
    <mergeCell ref="E8:E10"/>
    <mergeCell ref="G23:G29"/>
    <mergeCell ref="F23:F29"/>
    <mergeCell ref="A30:A34"/>
    <mergeCell ref="B30:B34"/>
    <mergeCell ref="C30:C34"/>
    <mergeCell ref="E30:E34"/>
    <mergeCell ref="D23:D29"/>
    <mergeCell ref="D30:D34"/>
    <mergeCell ref="A23:A29"/>
    <mergeCell ref="B23:B29"/>
    <mergeCell ref="C23:C29"/>
    <mergeCell ref="E23:E29"/>
    <mergeCell ref="E45:E50"/>
    <mergeCell ref="D43:D44"/>
    <mergeCell ref="C36:C40"/>
    <mergeCell ref="E36:E40"/>
    <mergeCell ref="D45:D50"/>
    <mergeCell ref="E43:E44"/>
    <mergeCell ref="A41:A42"/>
    <mergeCell ref="B41:B42"/>
    <mergeCell ref="C41:C42"/>
    <mergeCell ref="E41:E42"/>
    <mergeCell ref="A36:A40"/>
    <mergeCell ref="B36:B40"/>
    <mergeCell ref="D41:D42"/>
    <mergeCell ref="D36:D40"/>
    <mergeCell ref="A45:A50"/>
    <mergeCell ref="B45:B50"/>
    <mergeCell ref="C45:C50"/>
    <mergeCell ref="A43:A44"/>
    <mergeCell ref="B43:B44"/>
    <mergeCell ref="C43:C44"/>
    <mergeCell ref="D60:D61"/>
    <mergeCell ref="A60:A61"/>
    <mergeCell ref="B60:B61"/>
    <mergeCell ref="C60:C61"/>
    <mergeCell ref="E60:E61"/>
    <mergeCell ref="D66:D69"/>
    <mergeCell ref="A66:A69"/>
    <mergeCell ref="B66:B69"/>
    <mergeCell ref="C66:C69"/>
    <mergeCell ref="E66:E69"/>
    <mergeCell ref="F72:F73"/>
    <mergeCell ref="F70:F71"/>
    <mergeCell ref="G72:G73"/>
    <mergeCell ref="C72:C73"/>
    <mergeCell ref="A70:A71"/>
    <mergeCell ref="B70:B71"/>
    <mergeCell ref="C70:C71"/>
    <mergeCell ref="E70:E71"/>
    <mergeCell ref="D70:D71"/>
    <mergeCell ref="E72:E73"/>
    <mergeCell ref="D72:D73"/>
    <mergeCell ref="A72:A73"/>
    <mergeCell ref="B72:B73"/>
    <mergeCell ref="H72:H73"/>
    <mergeCell ref="H23:H29"/>
    <mergeCell ref="H30:H34"/>
    <mergeCell ref="H36:H40"/>
    <mergeCell ref="H41:H42"/>
    <mergeCell ref="H43:H44"/>
    <mergeCell ref="H70:H71"/>
    <mergeCell ref="G36:G40"/>
    <mergeCell ref="G41:G42"/>
    <mergeCell ref="G43:G44"/>
    <mergeCell ref="G45:G50"/>
    <mergeCell ref="G70:G71"/>
    <mergeCell ref="G60:G61"/>
    <mergeCell ref="G66:G69"/>
    <mergeCell ref="F2:H6"/>
    <mergeCell ref="G30:G34"/>
    <mergeCell ref="H45:H50"/>
    <mergeCell ref="H60:H61"/>
    <mergeCell ref="H66:H69"/>
    <mergeCell ref="F60:F61"/>
    <mergeCell ref="F66:F69"/>
    <mergeCell ref="F30:F34"/>
    <mergeCell ref="F36:F40"/>
    <mergeCell ref="F45:F50"/>
    <mergeCell ref="F43:F44"/>
    <mergeCell ref="F41:F42"/>
    <mergeCell ref="A7:H7"/>
    <mergeCell ref="A8:A10"/>
    <mergeCell ref="B8:B10"/>
    <mergeCell ref="C8:C10"/>
  </mergeCells>
  <pageMargins left="0.31496062992125984" right="0.11811023622047245" top="0.35433070866141736" bottom="0.15748031496062992" header="0" footer="0"/>
  <pageSetup paperSize="9" scale="70" firstPageNumber="48" orientation="portrait" useFirstPageNumber="1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2025-03-17T08:49:38Z</dcterms:modified>
</cp:coreProperties>
</file>